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irbe2.rs.gov.lv\VRS_GP\Galvena_parvalde\Finansu_parvalde\VRS FP\FP kopejas lietosanas mapes\atskaites\KOMANDĒJUMI\Publikacijas\2026-II\"/>
    </mc:Choice>
  </mc:AlternateContent>
  <xr:revisionPtr revIDLastSave="0" documentId="13_ncr:1_{3221BCEA-3428-46F8-A897-5A59E8768E2B}" xr6:coauthVersionLast="36" xr6:coauthVersionMax="36" xr10:uidLastSave="{00000000-0000-0000-0000-000000000000}"/>
  <bookViews>
    <workbookView xWindow="0" yWindow="0" windowWidth="41280" windowHeight="12972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L38" i="1" l="1"/>
  <c r="L37" i="1"/>
  <c r="H37" i="1"/>
  <c r="M36" i="1"/>
  <c r="L35" i="1"/>
  <c r="I35" i="1"/>
  <c r="L33" i="1"/>
  <c r="I33" i="1"/>
  <c r="L31" i="1"/>
  <c r="L25" i="1"/>
  <c r="M22" i="1"/>
  <c r="L22" i="1"/>
  <c r="L21" i="1"/>
  <c r="L20" i="1"/>
  <c r="L19" i="1"/>
  <c r="M18" i="1"/>
  <c r="L18" i="1"/>
  <c r="L17" i="1"/>
  <c r="L16" i="1"/>
  <c r="L11" i="1"/>
  <c r="M7" i="1"/>
  <c r="L7" i="1"/>
  <c r="L30" i="1" l="1"/>
  <c r="M29" i="1"/>
  <c r="M28" i="1"/>
  <c r="M27" i="1" l="1"/>
  <c r="L26" i="1"/>
  <c r="L15" i="1"/>
  <c r="M13" i="1"/>
  <c r="M6" i="1"/>
</calcChain>
</file>

<file path=xl/sharedStrings.xml><?xml version="1.0" encoding="utf-8"?>
<sst xmlns="http://schemas.openxmlformats.org/spreadsheetml/2006/main" count="253" uniqueCount="112">
  <si>
    <t>Mēnesis</t>
  </si>
  <si>
    <t xml:space="preserve">Biznesa </t>
  </si>
  <si>
    <t>Ekonomiskā</t>
  </si>
  <si>
    <t>Amata nosaukums</t>
  </si>
  <si>
    <t>Dienu skaits</t>
  </si>
  <si>
    <t>Valsts, pilsēta</t>
  </si>
  <si>
    <t>Komandējuma mērķis</t>
  </si>
  <si>
    <t>Finansējuma avots</t>
  </si>
  <si>
    <t>Aviobiļešu klase (atzīmē ar x)</t>
  </si>
  <si>
    <t>Nr. p.k.</t>
  </si>
  <si>
    <t>maijs</t>
  </si>
  <si>
    <t>Varšava, Polija</t>
  </si>
  <si>
    <t>Zagreba, Horvātija</t>
  </si>
  <si>
    <t>Dalība Frontex aģentūras organizētajā pārvērtēšanas sesijā, kas paredzēta ekspertiem, kuri laika posmā no 2019.gada līdz 2024.gadam piedalījušies Eiropas kursos kinologu instruktoru sagatavošanai.</t>
  </si>
  <si>
    <t>inspektors (kinologs)</t>
  </si>
  <si>
    <t>galvenis inspektors
vecākais inspektors</t>
  </si>
  <si>
    <t>galvenais inspektors</t>
  </si>
  <si>
    <t>Viļņa, Lietuva</t>
  </si>
  <si>
    <t>Dalība Frontex aģentūras organizētajā Finanšu ekspertu sanāksmē</t>
  </si>
  <si>
    <t>jūnijs</t>
  </si>
  <si>
    <t>Dalība Frontex aģentūras Valdes 110.sēdē</t>
  </si>
  <si>
    <t>aprīlis</t>
  </si>
  <si>
    <t>Brisele, Beļģija</t>
  </si>
  <si>
    <t>Dalība ES Padomes organizētajā Integrācijas, migrācijas un izraidīšanas jautājumu darba grupas (IMEX) sanāksmē</t>
  </si>
  <si>
    <t>Dalība ES Padomes organizētajā Robežu jautājumu darba grupas (Frontiers) sanāksmē</t>
  </si>
  <si>
    <t>Dalība Eiropas Komisijas organizētajā Viedo robežu komitejas sanāksmē</t>
  </si>
  <si>
    <t>Dalība Eiropas Jūras drošības aģentūras (EMSA) organizētajā ikgadējā Eiropas Krasta apsardzes pasākumā</t>
  </si>
  <si>
    <t>Pontadelgada (Azores salas), Portugāle</t>
  </si>
  <si>
    <t>* izdevumus sedz uzaicinātājs</t>
  </si>
  <si>
    <t>** izdevumus sedz Iekšlietu ministrija</t>
  </si>
  <si>
    <t>*** aviotransports netika izmantots</t>
  </si>
  <si>
    <t>**** izdevumus sedz Valsts robežsardzes koledža</t>
  </si>
  <si>
    <t>Finansējuma avoti:</t>
  </si>
  <si>
    <t>PB</t>
  </si>
  <si>
    <t>Valsts pamatbudžets</t>
  </si>
  <si>
    <t>RPVP</t>
  </si>
  <si>
    <t>Finansiālā atbalsta instrumenta robežu pārvaldībai un vīzu politikai (2021.-2027.) projektu finansējums</t>
  </si>
  <si>
    <t>FR</t>
  </si>
  <si>
    <t>Finansējums "FRONTEX Aģentūras starptautisko operāciju nodrošināšana" ietvaros</t>
  </si>
  <si>
    <t>ICMPD</t>
  </si>
  <si>
    <t>Izdevumi citu Eiropas Savienības politiku instrumentu projektu un pasākumu īstenošanai</t>
  </si>
  <si>
    <r>
      <t xml:space="preserve">Izdevumi par  viesnīcu (naktsmītni), </t>
    </r>
    <r>
      <rPr>
        <i/>
        <sz val="11"/>
        <color theme="1"/>
        <rFont val="Times New Roman"/>
        <family val="1"/>
        <charset val="186"/>
      </rPr>
      <t>summa</t>
    </r>
  </si>
  <si>
    <r>
      <t>Izdevumi par aviobiļetēm,</t>
    </r>
    <r>
      <rPr>
        <i/>
        <sz val="11"/>
        <color theme="1"/>
        <rFont val="Times New Roman"/>
        <family val="1"/>
        <charset val="186"/>
      </rPr>
      <t xml:space="preserve"> summa</t>
    </r>
  </si>
  <si>
    <r>
      <t xml:space="preserve">Dienas nauda, </t>
    </r>
    <r>
      <rPr>
        <i/>
        <sz val="11"/>
        <color theme="1"/>
        <rFont val="Times New Roman"/>
        <family val="1"/>
        <charset val="186"/>
      </rPr>
      <t>summa</t>
    </r>
  </si>
  <si>
    <r>
      <t xml:space="preserve">Citi komandējuma izdevumi,  </t>
    </r>
    <r>
      <rPr>
        <i/>
        <sz val="11"/>
        <color theme="1"/>
        <rFont val="Times New Roman"/>
        <family val="1"/>
        <charset val="186"/>
      </rPr>
      <t>summa</t>
    </r>
  </si>
  <si>
    <t>**</t>
  </si>
  <si>
    <t>x</t>
  </si>
  <si>
    <t>***</t>
  </si>
  <si>
    <t>*</t>
  </si>
  <si>
    <t xml:space="preserve"> Lielbritānija Bornmuta</t>
  </si>
  <si>
    <t>PB
FR</t>
  </si>
  <si>
    <t>Moldova Kišiņeva</t>
  </si>
  <si>
    <t>Polija, Varšava</t>
  </si>
  <si>
    <t>Dalība seminārā par cilvēku tirdzniecību un migrācijas instrumentalizāciju</t>
  </si>
  <si>
    <t>Lietuva</t>
  </si>
  <si>
    <t>VRS priekšnieks</t>
  </si>
  <si>
    <t>Azerbaidžāna</t>
  </si>
  <si>
    <t>Igaunija</t>
  </si>
  <si>
    <t>Moldova</t>
  </si>
  <si>
    <t>Nav attiecināms</t>
  </si>
  <si>
    <t>VRS priekšnieks, 
inspektors</t>
  </si>
  <si>
    <t>Polija</t>
  </si>
  <si>
    <t>galvenais inspektors,
galvenais inspektors</t>
  </si>
  <si>
    <t>Dalība Kamo Event izstādē Lietuvā</t>
  </si>
  <si>
    <t>pārvaldes priekšnieks,
vecākais speciālists, 
nodaļas priekšnieks, 
galvenais inspektors,
drošības pārvaldnieks</t>
  </si>
  <si>
    <t>Dalība DAIMEX Baltic 2026 izstādē</t>
  </si>
  <si>
    <t>pārvaldes priekšnieks, 
pārvaldes priekšnieks</t>
  </si>
  <si>
    <t>Dalība Baltijas valstu reģionālo policijas priekšnieku sanāksmē</t>
  </si>
  <si>
    <t>Dalība Polijas robežsardzes 35. gadadienas svinībās</t>
  </si>
  <si>
    <t>inspektors,
inspektors, 
inspektors</t>
  </si>
  <si>
    <t>Apvienotā Karaliste</t>
  </si>
  <si>
    <t>Dalība Combined Naval Event 2026 konferencē</t>
  </si>
  <si>
    <t>Dalība AIRPOL 2. darba grupas sanāksmiē</t>
  </si>
  <si>
    <t>Dalība starpinstitūciju sadarbības seminārā</t>
  </si>
  <si>
    <t>nodaļas priekšnieks, 
galvenais inspektors</t>
  </si>
  <si>
    <t>Dānijas Karaliste</t>
  </si>
  <si>
    <t>Dalība dronu izstāde 2026</t>
  </si>
  <si>
    <t>sakaru virsnieks</t>
  </si>
  <si>
    <t>Dalība MDA Robežpolicijas 34. gadadienas pasākumos un forumā “Robeždrošība – institucionālo spēju veidošana nākotnes izaicinājumiem”</t>
  </si>
  <si>
    <t>VRS priekšnieks,
galvenais inspektors</t>
  </si>
  <si>
    <t>Nīderlandes Karaliste</t>
  </si>
  <si>
    <t>Tikšanās ar Eiropola pārstāvjiem</t>
  </si>
  <si>
    <t>Brisele</t>
  </si>
  <si>
    <t>Dalība  Eiropas Komisijas rīkotajā tehniskajā dialogā ar Afganistānu par sadarbību atpakaļuzņemšanas jomā</t>
  </si>
  <si>
    <t>Dalība Lietuvas Robežsardzes dienai veltītajos svinīgajos pasākumos</t>
  </si>
  <si>
    <t>dienesta priekšnieks,  
vecākais inspektors,  
inspektors</t>
  </si>
  <si>
    <t xml:space="preserve">galvenais inspektors </t>
  </si>
  <si>
    <t xml:space="preserve">galvenais inspektors, 
inspektors </t>
  </si>
  <si>
    <t>centra priekšnieks</t>
  </si>
  <si>
    <t>dienesta priekšnieks, 
pārvaldes priekšnieks</t>
  </si>
  <si>
    <t>posma inspektors,
 helihoptera pilots</t>
  </si>
  <si>
    <t>pārvaldes priekšnieks</t>
  </si>
  <si>
    <t>pārvaldes priekšnieks,
pārvaldes vadītājs</t>
  </si>
  <si>
    <t>dienesta priekšnieks</t>
  </si>
  <si>
    <t>VRS priekšnieks,
pārvaldes priekšnieks</t>
  </si>
  <si>
    <t>VRS priekšnieks,
dienesta priekšnieks</t>
  </si>
  <si>
    <t>VRS priekšnieka vietnieks (Galvenās pārvaldes priekšnieks), docents</t>
  </si>
  <si>
    <t>vecākais inspektors, 
inspektore (kinoloģe), 
inspektore (kinoloģe)</t>
  </si>
  <si>
    <t>VRS priekšnieks, 
pārvaldes priekšnieks</t>
  </si>
  <si>
    <t>Dalība projekta LatMoldova noslēguma pasākumā</t>
  </si>
  <si>
    <t>Dalība Valsts prezidenta vizītē uz Azerbaidžāna</t>
  </si>
  <si>
    <t>Dalība angļu valodas apmācības Bornmutā</t>
  </si>
  <si>
    <t>Dalība pieredzes apmaiņas vizītē uz Moldovu</t>
  </si>
  <si>
    <t>Dalība Eiropas kopīgajā maģistra studiju programmas “Stratēģiskā robežu pārvaldība” (EJMSBM) pētniecības tēmu sanāksmē</t>
  </si>
  <si>
    <t>Dalība apmācībās “Robežsardzes evakuācijas un nosēšanās operācijas, izmantojot helikopteru”</t>
  </si>
  <si>
    <t>Dalība narkotisko vielu meklēšanas apmācību seminārā</t>
  </si>
  <si>
    <t>Pieredzes apmaiņas vizīte (robežkontroles, imigrācijas kontroles jautājumos un divpusējās sadarbības jomā)</t>
  </si>
  <si>
    <t>Dalība Nacionālās krīzes pārvarēšanas mācībās – ILVES 2026</t>
  </si>
  <si>
    <t>Dalība V starptautiskas kinologu sacensībās Polijā</t>
  </si>
  <si>
    <t>Dalība meklēšanas un glābšanas koordinācijas centru ekspertu sanāksme</t>
  </si>
  <si>
    <t>Dalība “Svētā Floriana dienai” veltītajos pasākumos</t>
  </si>
  <si>
    <t>Informācija par Valsts robežsardzes ārvalstu komandējumu izdevumiem 2026.gada II ceturksnī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</si>
</sst>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topLeftCell="A37" zoomScale="80" zoomScaleNormal="80" zoomScaleSheetLayoutView="80" workbookViewId="0">
      <selection activeCell="I46" sqref="I46"/>
    </sheetView>
  </sheetViews>
  <sheetFormatPr defaultColWidth="9.109375" defaultRowHeight="13.8" x14ac:dyDescent="0.25"/>
  <cols>
    <col min="1" max="1" width="9.109375" style="3"/>
    <col min="2" max="2" width="28.109375" style="3" customWidth="1"/>
    <col min="3" max="3" width="14.5546875" style="3" customWidth="1"/>
    <col min="4" max="4" width="9.109375" style="3"/>
    <col min="5" max="5" width="15.6640625" style="3" customWidth="1"/>
    <col min="6" max="6" width="24.5546875" style="3" customWidth="1"/>
    <col min="7" max="7" width="15.88671875" style="3" customWidth="1"/>
    <col min="8" max="8" width="18.88671875" style="3" customWidth="1"/>
    <col min="9" max="9" width="15.88671875" style="3" customWidth="1"/>
    <col min="10" max="10" width="14.6640625" style="3" customWidth="1"/>
    <col min="11" max="11" width="17.109375" style="3" customWidth="1"/>
    <col min="12" max="12" width="12" style="3" customWidth="1"/>
    <col min="13" max="13" width="24.6640625" style="3" customWidth="1"/>
    <col min="14" max="16384" width="9.109375" style="3"/>
  </cols>
  <sheetData>
    <row r="1" spans="1:13" x14ac:dyDescent="0.25">
      <c r="M1" s="1"/>
    </row>
    <row r="2" spans="1:13" x14ac:dyDescent="0.25">
      <c r="A2" s="42" t="s">
        <v>111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4" spans="1:13" ht="29.1" customHeight="1" x14ac:dyDescent="0.25">
      <c r="A4" s="46" t="s">
        <v>9</v>
      </c>
      <c r="B4" s="46" t="s">
        <v>3</v>
      </c>
      <c r="C4" s="46" t="s">
        <v>0</v>
      </c>
      <c r="D4" s="46" t="s">
        <v>4</v>
      </c>
      <c r="E4" s="46" t="s">
        <v>5</v>
      </c>
      <c r="F4" s="46" t="s">
        <v>6</v>
      </c>
      <c r="G4" s="48" t="s">
        <v>7</v>
      </c>
      <c r="H4" s="48" t="s">
        <v>41</v>
      </c>
      <c r="I4" s="48" t="s">
        <v>42</v>
      </c>
      <c r="J4" s="48" t="s">
        <v>8</v>
      </c>
      <c r="K4" s="48"/>
      <c r="L4" s="48" t="s">
        <v>43</v>
      </c>
      <c r="M4" s="48" t="s">
        <v>44</v>
      </c>
    </row>
    <row r="5" spans="1:13" x14ac:dyDescent="0.25">
      <c r="A5" s="47"/>
      <c r="B5" s="47"/>
      <c r="C5" s="47"/>
      <c r="D5" s="47"/>
      <c r="E5" s="47"/>
      <c r="F5" s="47"/>
      <c r="G5" s="49"/>
      <c r="H5" s="48"/>
      <c r="I5" s="48"/>
      <c r="J5" s="9" t="s">
        <v>1</v>
      </c>
      <c r="K5" s="10" t="s">
        <v>2</v>
      </c>
      <c r="L5" s="48"/>
      <c r="M5" s="48"/>
    </row>
    <row r="6" spans="1:13" ht="69" x14ac:dyDescent="0.25">
      <c r="A6" s="11">
        <v>1</v>
      </c>
      <c r="B6" s="11" t="s">
        <v>16</v>
      </c>
      <c r="C6" s="11" t="s">
        <v>21</v>
      </c>
      <c r="D6" s="11">
        <v>2</v>
      </c>
      <c r="E6" s="11" t="s">
        <v>22</v>
      </c>
      <c r="F6" s="11" t="s">
        <v>23</v>
      </c>
      <c r="G6" s="21" t="s">
        <v>33</v>
      </c>
      <c r="H6" s="24">
        <v>194</v>
      </c>
      <c r="I6" s="24" t="s">
        <v>45</v>
      </c>
      <c r="J6" s="22"/>
      <c r="K6" s="23" t="s">
        <v>46</v>
      </c>
      <c r="L6" s="24">
        <v>120</v>
      </c>
      <c r="M6" s="24">
        <f>18.2+2.2</f>
        <v>20.399999999999999</v>
      </c>
    </row>
    <row r="7" spans="1:13" ht="27.6" x14ac:dyDescent="0.25">
      <c r="A7" s="30">
        <v>2</v>
      </c>
      <c r="B7" s="32" t="s">
        <v>90</v>
      </c>
      <c r="C7" s="34" t="s">
        <v>21</v>
      </c>
      <c r="D7" s="32">
        <v>28</v>
      </c>
      <c r="E7" s="32" t="s">
        <v>49</v>
      </c>
      <c r="F7" s="33" t="s">
        <v>101</v>
      </c>
      <c r="G7" s="12" t="s">
        <v>50</v>
      </c>
      <c r="H7" s="31">
        <v>3451.1</v>
      </c>
      <c r="I7" s="31">
        <v>1078.4000000000001</v>
      </c>
      <c r="J7" s="14"/>
      <c r="K7" s="14" t="s">
        <v>46</v>
      </c>
      <c r="L7" s="31">
        <f>1547*2</f>
        <v>3094</v>
      </c>
      <c r="M7" s="31">
        <f>64.4+18.57+19.16</f>
        <v>102.13</v>
      </c>
    </row>
    <row r="8" spans="1:13" ht="81.599999999999994" customHeight="1" x14ac:dyDescent="0.25">
      <c r="A8" s="36">
        <v>3</v>
      </c>
      <c r="B8" s="32" t="s">
        <v>89</v>
      </c>
      <c r="C8" s="34" t="s">
        <v>21</v>
      </c>
      <c r="D8" s="32">
        <v>3</v>
      </c>
      <c r="E8" s="32" t="s">
        <v>51</v>
      </c>
      <c r="F8" s="33" t="s">
        <v>99</v>
      </c>
      <c r="G8" s="14" t="s">
        <v>39</v>
      </c>
      <c r="H8" s="31">
        <v>0</v>
      </c>
      <c r="I8" s="31">
        <v>1019.7</v>
      </c>
      <c r="J8" s="14"/>
      <c r="K8" s="14" t="s">
        <v>46</v>
      </c>
      <c r="L8" s="31">
        <f>450+225</f>
        <v>675</v>
      </c>
      <c r="M8" s="31">
        <v>0</v>
      </c>
    </row>
    <row r="9" spans="1:13" ht="41.4" x14ac:dyDescent="0.25">
      <c r="A9" s="36">
        <v>4</v>
      </c>
      <c r="B9" s="32" t="s">
        <v>91</v>
      </c>
      <c r="C9" s="34" t="s">
        <v>21</v>
      </c>
      <c r="D9" s="32">
        <v>1</v>
      </c>
      <c r="E9" s="32" t="s">
        <v>52</v>
      </c>
      <c r="F9" s="33" t="s">
        <v>53</v>
      </c>
      <c r="G9" s="12" t="s">
        <v>33</v>
      </c>
      <c r="H9" s="31" t="s">
        <v>48</v>
      </c>
      <c r="I9" s="31" t="s">
        <v>48</v>
      </c>
      <c r="J9" s="14"/>
      <c r="K9" s="40" t="s">
        <v>59</v>
      </c>
      <c r="L9" s="31">
        <v>70</v>
      </c>
      <c r="M9" s="31">
        <v>1.92</v>
      </c>
    </row>
    <row r="10" spans="1:13" ht="27.6" x14ac:dyDescent="0.25">
      <c r="A10" s="36">
        <v>5</v>
      </c>
      <c r="B10" s="32" t="s">
        <v>55</v>
      </c>
      <c r="C10" s="34" t="s">
        <v>21</v>
      </c>
      <c r="D10" s="32">
        <v>4</v>
      </c>
      <c r="E10" s="32" t="s">
        <v>56</v>
      </c>
      <c r="F10" s="33" t="s">
        <v>100</v>
      </c>
      <c r="G10" s="14" t="s">
        <v>33</v>
      </c>
      <c r="H10" s="35" t="s">
        <v>48</v>
      </c>
      <c r="I10" s="31">
        <v>452.82</v>
      </c>
      <c r="J10" s="14"/>
      <c r="K10" s="14" t="s">
        <v>46</v>
      </c>
      <c r="L10" s="31">
        <v>120</v>
      </c>
      <c r="M10" s="31">
        <v>2.88</v>
      </c>
    </row>
    <row r="11" spans="1:13" ht="41.4" x14ac:dyDescent="0.25">
      <c r="A11" s="36">
        <v>6</v>
      </c>
      <c r="B11" s="32" t="s">
        <v>85</v>
      </c>
      <c r="C11" s="34" t="s">
        <v>21</v>
      </c>
      <c r="D11" s="32">
        <v>4</v>
      </c>
      <c r="E11" s="32" t="s">
        <v>58</v>
      </c>
      <c r="F11" s="33" t="s">
        <v>102</v>
      </c>
      <c r="G11" s="14" t="s">
        <v>35</v>
      </c>
      <c r="H11" s="14" t="s">
        <v>48</v>
      </c>
      <c r="I11" s="14">
        <v>1283.46</v>
      </c>
      <c r="J11" s="14"/>
      <c r="K11" s="14" t="s">
        <v>46</v>
      </c>
      <c r="L11" s="14">
        <f>78*3</f>
        <v>234</v>
      </c>
      <c r="M11" s="14">
        <v>12.54</v>
      </c>
    </row>
    <row r="12" spans="1:13" ht="172.5" customHeight="1" x14ac:dyDescent="0.3">
      <c r="A12" s="36">
        <v>7</v>
      </c>
      <c r="B12" s="12" t="s">
        <v>14</v>
      </c>
      <c r="C12" s="12" t="s">
        <v>10</v>
      </c>
      <c r="D12" s="12">
        <v>12</v>
      </c>
      <c r="E12" s="12" t="s">
        <v>12</v>
      </c>
      <c r="F12" s="11" t="s">
        <v>13</v>
      </c>
      <c r="G12" s="20" t="s">
        <v>37</v>
      </c>
      <c r="H12" s="41">
        <v>689.98</v>
      </c>
      <c r="I12" s="40">
        <v>0</v>
      </c>
      <c r="J12" s="13"/>
      <c r="K12" s="40" t="s">
        <v>47</v>
      </c>
      <c r="L12" s="24">
        <v>247.5</v>
      </c>
      <c r="M12" s="24">
        <v>12.42</v>
      </c>
    </row>
    <row r="13" spans="1:13" ht="162.9" customHeight="1" x14ac:dyDescent="0.25">
      <c r="A13" s="36">
        <v>8</v>
      </c>
      <c r="B13" s="12" t="s">
        <v>15</v>
      </c>
      <c r="C13" s="14" t="s">
        <v>10</v>
      </c>
      <c r="D13" s="14">
        <v>14</v>
      </c>
      <c r="E13" s="12" t="s">
        <v>12</v>
      </c>
      <c r="F13" s="12" t="s">
        <v>13</v>
      </c>
      <c r="G13" s="19" t="s">
        <v>37</v>
      </c>
      <c r="H13" s="26">
        <v>820.52</v>
      </c>
      <c r="I13" s="40">
        <v>0</v>
      </c>
      <c r="J13" s="25"/>
      <c r="K13" s="40" t="s">
        <v>47</v>
      </c>
      <c r="L13" s="26">
        <v>2108.5</v>
      </c>
      <c r="M13" s="26">
        <f>117.11+12.05</f>
        <v>129.16</v>
      </c>
    </row>
    <row r="14" spans="1:13" ht="69" x14ac:dyDescent="0.25">
      <c r="A14" s="36">
        <v>9</v>
      </c>
      <c r="B14" s="12" t="s">
        <v>16</v>
      </c>
      <c r="C14" s="15" t="s">
        <v>10</v>
      </c>
      <c r="D14" s="12">
        <v>5</v>
      </c>
      <c r="E14" s="15" t="s">
        <v>17</v>
      </c>
      <c r="F14" s="12" t="s">
        <v>103</v>
      </c>
      <c r="G14" s="19" t="s">
        <v>37</v>
      </c>
      <c r="H14" s="26" t="s">
        <v>48</v>
      </c>
      <c r="I14" s="40">
        <v>0</v>
      </c>
      <c r="J14" s="16"/>
      <c r="K14" s="40" t="s">
        <v>47</v>
      </c>
      <c r="L14" s="27">
        <v>87</v>
      </c>
      <c r="M14" s="27">
        <v>3.5</v>
      </c>
    </row>
    <row r="15" spans="1:13" ht="41.4" x14ac:dyDescent="0.25">
      <c r="A15" s="36">
        <v>10</v>
      </c>
      <c r="B15" s="12" t="s">
        <v>92</v>
      </c>
      <c r="C15" s="15" t="s">
        <v>10</v>
      </c>
      <c r="D15" s="12">
        <v>4</v>
      </c>
      <c r="E15" s="15" t="s">
        <v>11</v>
      </c>
      <c r="F15" s="12" t="s">
        <v>18</v>
      </c>
      <c r="G15" s="19" t="s">
        <v>37</v>
      </c>
      <c r="H15" s="26">
        <v>750</v>
      </c>
      <c r="I15" s="27">
        <v>492.62</v>
      </c>
      <c r="J15" s="16"/>
      <c r="K15" s="14" t="s">
        <v>46</v>
      </c>
      <c r="L15" s="27">
        <f>213.75*2</f>
        <v>427.5</v>
      </c>
      <c r="M15" s="27">
        <v>0</v>
      </c>
    </row>
    <row r="16" spans="1:13" ht="27.6" x14ac:dyDescent="0.25">
      <c r="A16" s="36">
        <v>11</v>
      </c>
      <c r="B16" s="32" t="s">
        <v>60</v>
      </c>
      <c r="C16" s="15" t="s">
        <v>10</v>
      </c>
      <c r="D16" s="32">
        <v>2</v>
      </c>
      <c r="E16" s="32" t="s">
        <v>54</v>
      </c>
      <c r="F16" s="33" t="s">
        <v>110</v>
      </c>
      <c r="G16" s="14" t="s">
        <v>33</v>
      </c>
      <c r="H16" s="14" t="s">
        <v>48</v>
      </c>
      <c r="I16" s="35">
        <v>0</v>
      </c>
      <c r="J16" s="14"/>
      <c r="K16" s="15" t="s">
        <v>47</v>
      </c>
      <c r="L16" s="31">
        <f>60*2</f>
        <v>120</v>
      </c>
      <c r="M16" s="31">
        <v>2.8</v>
      </c>
    </row>
    <row r="17" spans="1:13" ht="27.6" x14ac:dyDescent="0.25">
      <c r="A17" s="36">
        <v>12</v>
      </c>
      <c r="B17" s="32" t="s">
        <v>62</v>
      </c>
      <c r="C17" s="15" t="s">
        <v>10</v>
      </c>
      <c r="D17" s="32">
        <v>1</v>
      </c>
      <c r="E17" s="32" t="s">
        <v>54</v>
      </c>
      <c r="F17" s="33" t="s">
        <v>63</v>
      </c>
      <c r="G17" s="14" t="s">
        <v>33</v>
      </c>
      <c r="H17" s="14" t="s">
        <v>48</v>
      </c>
      <c r="I17" s="35">
        <v>0</v>
      </c>
      <c r="J17" s="14"/>
      <c r="K17" s="15" t="s">
        <v>47</v>
      </c>
      <c r="L17" s="31">
        <f>30*2</f>
        <v>60</v>
      </c>
      <c r="M17" s="31">
        <v>1.4</v>
      </c>
    </row>
    <row r="18" spans="1:13" ht="69" x14ac:dyDescent="0.25">
      <c r="A18" s="36">
        <v>13</v>
      </c>
      <c r="B18" s="32" t="s">
        <v>64</v>
      </c>
      <c r="C18" s="15" t="s">
        <v>10</v>
      </c>
      <c r="D18" s="32">
        <v>3</v>
      </c>
      <c r="E18" s="32" t="s">
        <v>54</v>
      </c>
      <c r="F18" s="33" t="s">
        <v>65</v>
      </c>
      <c r="G18" s="14" t="s">
        <v>35</v>
      </c>
      <c r="H18" s="31">
        <v>1050</v>
      </c>
      <c r="I18" s="35">
        <v>0</v>
      </c>
      <c r="J18" s="14"/>
      <c r="K18" s="15" t="s">
        <v>47</v>
      </c>
      <c r="L18" s="14">
        <f>90*5</f>
        <v>450</v>
      </c>
      <c r="M18" s="31">
        <f>34+34+8.8</f>
        <v>76.8</v>
      </c>
    </row>
    <row r="19" spans="1:13" ht="41.4" x14ac:dyDescent="0.25">
      <c r="A19" s="36">
        <v>14</v>
      </c>
      <c r="B19" s="32" t="s">
        <v>66</v>
      </c>
      <c r="C19" s="15" t="s">
        <v>10</v>
      </c>
      <c r="D19" s="32">
        <v>2</v>
      </c>
      <c r="E19" s="32" t="s">
        <v>54</v>
      </c>
      <c r="F19" s="33" t="s">
        <v>67</v>
      </c>
      <c r="G19" s="14" t="s">
        <v>33</v>
      </c>
      <c r="H19" s="35" t="s">
        <v>48</v>
      </c>
      <c r="I19" s="35">
        <v>0</v>
      </c>
      <c r="J19" s="16"/>
      <c r="K19" s="15" t="s">
        <v>47</v>
      </c>
      <c r="L19" s="31">
        <f>60*2</f>
        <v>120</v>
      </c>
      <c r="M19" s="31">
        <v>2.8</v>
      </c>
    </row>
    <row r="20" spans="1:13" ht="27.6" x14ac:dyDescent="0.25">
      <c r="A20" s="36">
        <v>15</v>
      </c>
      <c r="B20" s="32" t="s">
        <v>66</v>
      </c>
      <c r="C20" s="15" t="s">
        <v>10</v>
      </c>
      <c r="D20" s="32">
        <v>3</v>
      </c>
      <c r="E20" s="32" t="s">
        <v>61</v>
      </c>
      <c r="F20" s="33" t="s">
        <v>68</v>
      </c>
      <c r="G20" s="14" t="s">
        <v>33</v>
      </c>
      <c r="H20" s="14" t="s">
        <v>48</v>
      </c>
      <c r="I20" s="38">
        <v>1440.62</v>
      </c>
      <c r="J20" s="39"/>
      <c r="K20" s="15" t="s">
        <v>46</v>
      </c>
      <c r="L20" s="31">
        <f>105*2</f>
        <v>210</v>
      </c>
      <c r="M20" s="31">
        <v>6.6</v>
      </c>
    </row>
    <row r="21" spans="1:13" ht="55.2" x14ac:dyDescent="0.25">
      <c r="A21" s="36">
        <v>16</v>
      </c>
      <c r="B21" s="32" t="s">
        <v>69</v>
      </c>
      <c r="C21" s="15" t="s">
        <v>10</v>
      </c>
      <c r="D21" s="32">
        <v>7</v>
      </c>
      <c r="E21" s="32" t="s">
        <v>61</v>
      </c>
      <c r="F21" s="33" t="s">
        <v>104</v>
      </c>
      <c r="G21" s="14" t="s">
        <v>33</v>
      </c>
      <c r="H21" s="14" t="s">
        <v>48</v>
      </c>
      <c r="I21" s="35">
        <v>0</v>
      </c>
      <c r="J21" s="16"/>
      <c r="K21" s="15" t="s">
        <v>47</v>
      </c>
      <c r="L21" s="31">
        <f>122.5*3</f>
        <v>367.5</v>
      </c>
      <c r="M21" s="31">
        <v>45.15</v>
      </c>
    </row>
    <row r="22" spans="1:13" ht="27.6" x14ac:dyDescent="0.25">
      <c r="A22" s="36">
        <v>17</v>
      </c>
      <c r="B22" s="32" t="s">
        <v>66</v>
      </c>
      <c r="C22" s="15" t="s">
        <v>10</v>
      </c>
      <c r="D22" s="32">
        <v>5</v>
      </c>
      <c r="E22" s="32" t="s">
        <v>70</v>
      </c>
      <c r="F22" s="33" t="s">
        <v>71</v>
      </c>
      <c r="G22" s="14" t="s">
        <v>33</v>
      </c>
      <c r="H22" s="31">
        <v>1040</v>
      </c>
      <c r="I22" s="31">
        <v>1209.32</v>
      </c>
      <c r="J22" s="31"/>
      <c r="K22" s="31" t="s">
        <v>46</v>
      </c>
      <c r="L22" s="31">
        <f>188.5*2</f>
        <v>377</v>
      </c>
      <c r="M22" s="31">
        <f>115.82+11+67.4+24.08</f>
        <v>218.3</v>
      </c>
    </row>
    <row r="23" spans="1:13" ht="27.6" x14ac:dyDescent="0.25">
      <c r="A23" s="36">
        <v>18</v>
      </c>
      <c r="B23" s="32" t="s">
        <v>86</v>
      </c>
      <c r="C23" s="15" t="s">
        <v>10</v>
      </c>
      <c r="D23" s="32">
        <v>3</v>
      </c>
      <c r="E23" s="32" t="s">
        <v>70</v>
      </c>
      <c r="F23" s="33" t="s">
        <v>72</v>
      </c>
      <c r="G23" s="14" t="s">
        <v>33</v>
      </c>
      <c r="H23" s="31">
        <v>129</v>
      </c>
      <c r="I23" s="31">
        <v>280.29000000000002</v>
      </c>
      <c r="J23" s="14"/>
      <c r="K23" s="14" t="s">
        <v>46</v>
      </c>
      <c r="L23" s="31">
        <v>205</v>
      </c>
      <c r="M23" s="31">
        <v>3.3</v>
      </c>
    </row>
    <row r="24" spans="1:13" ht="27.6" x14ac:dyDescent="0.25">
      <c r="A24" s="36">
        <v>19</v>
      </c>
      <c r="B24" s="32" t="s">
        <v>93</v>
      </c>
      <c r="C24" s="15" t="s">
        <v>10</v>
      </c>
      <c r="D24" s="32">
        <v>2</v>
      </c>
      <c r="E24" s="32" t="s">
        <v>57</v>
      </c>
      <c r="F24" s="33" t="s">
        <v>73</v>
      </c>
      <c r="G24" s="14" t="s">
        <v>33</v>
      </c>
      <c r="H24" s="14" t="s">
        <v>48</v>
      </c>
      <c r="I24" s="37" t="s">
        <v>48</v>
      </c>
      <c r="J24" s="16"/>
      <c r="K24" s="15" t="s">
        <v>59</v>
      </c>
      <c r="L24" s="31">
        <v>80</v>
      </c>
      <c r="M24" s="31">
        <v>1.4</v>
      </c>
    </row>
    <row r="25" spans="1:13" ht="41.4" x14ac:dyDescent="0.25">
      <c r="A25" s="36">
        <v>20</v>
      </c>
      <c r="B25" s="32" t="s">
        <v>87</v>
      </c>
      <c r="C25" s="15" t="s">
        <v>10</v>
      </c>
      <c r="D25" s="32">
        <v>6</v>
      </c>
      <c r="E25" s="32" t="s">
        <v>57</v>
      </c>
      <c r="F25" s="33" t="s">
        <v>105</v>
      </c>
      <c r="G25" s="14" t="s">
        <v>33</v>
      </c>
      <c r="H25" s="31" t="s">
        <v>48</v>
      </c>
      <c r="I25" s="35">
        <v>0</v>
      </c>
      <c r="J25" s="16"/>
      <c r="K25" s="15" t="s">
        <v>47</v>
      </c>
      <c r="L25" s="31">
        <f>240*2</f>
        <v>480</v>
      </c>
      <c r="M25" s="31">
        <v>8.4</v>
      </c>
    </row>
    <row r="26" spans="1:13" ht="27.6" x14ac:dyDescent="0.25">
      <c r="A26" s="36">
        <v>21</v>
      </c>
      <c r="B26" s="12" t="s">
        <v>94</v>
      </c>
      <c r="C26" s="15" t="s">
        <v>19</v>
      </c>
      <c r="D26" s="12">
        <v>3</v>
      </c>
      <c r="E26" s="15" t="s">
        <v>11</v>
      </c>
      <c r="F26" s="12" t="s">
        <v>20</v>
      </c>
      <c r="G26" s="19" t="s">
        <v>37</v>
      </c>
      <c r="H26" s="26">
        <v>536.76</v>
      </c>
      <c r="I26" s="27">
        <v>980.63</v>
      </c>
      <c r="J26" s="28"/>
      <c r="K26" s="14" t="s">
        <v>46</v>
      </c>
      <c r="L26" s="27">
        <f>118.75*2</f>
        <v>237.5</v>
      </c>
      <c r="M26" s="27">
        <v>0</v>
      </c>
    </row>
    <row r="27" spans="1:13" ht="55.2" x14ac:dyDescent="0.25">
      <c r="A27" s="36">
        <v>22</v>
      </c>
      <c r="B27" s="11" t="s">
        <v>16</v>
      </c>
      <c r="C27" s="11" t="s">
        <v>19</v>
      </c>
      <c r="D27" s="11">
        <v>2</v>
      </c>
      <c r="E27" s="11" t="s">
        <v>22</v>
      </c>
      <c r="F27" s="11" t="s">
        <v>24</v>
      </c>
      <c r="G27" s="19" t="s">
        <v>33</v>
      </c>
      <c r="H27" s="29">
        <v>182</v>
      </c>
      <c r="I27" s="26" t="s">
        <v>45</v>
      </c>
      <c r="J27" s="16"/>
      <c r="K27" s="14" t="s">
        <v>46</v>
      </c>
      <c r="L27" s="27">
        <v>120</v>
      </c>
      <c r="M27" s="27">
        <f>2.3+23.2+5.6</f>
        <v>31.1</v>
      </c>
    </row>
    <row r="28" spans="1:13" ht="69" x14ac:dyDescent="0.25">
      <c r="A28" s="36">
        <v>23</v>
      </c>
      <c r="B28" s="14" t="s">
        <v>16</v>
      </c>
      <c r="C28" s="14" t="s">
        <v>19</v>
      </c>
      <c r="D28" s="14">
        <v>2</v>
      </c>
      <c r="E28" s="14" t="s">
        <v>22</v>
      </c>
      <c r="F28" s="11" t="s">
        <v>23</v>
      </c>
      <c r="G28" s="19" t="s">
        <v>33</v>
      </c>
      <c r="H28" s="26">
        <v>137</v>
      </c>
      <c r="I28" s="26" t="s">
        <v>45</v>
      </c>
      <c r="J28" s="14"/>
      <c r="K28" s="14" t="s">
        <v>46</v>
      </c>
      <c r="L28" s="27">
        <v>120</v>
      </c>
      <c r="M28" s="27">
        <f>2.3+2.9+5.8</f>
        <v>11</v>
      </c>
    </row>
    <row r="29" spans="1:13" ht="41.4" x14ac:dyDescent="0.25">
      <c r="A29" s="36">
        <v>24</v>
      </c>
      <c r="B29" s="12" t="s">
        <v>16</v>
      </c>
      <c r="C29" s="15" t="s">
        <v>19</v>
      </c>
      <c r="D29" s="12">
        <v>2</v>
      </c>
      <c r="E29" s="15" t="s">
        <v>22</v>
      </c>
      <c r="F29" s="12" t="s">
        <v>25</v>
      </c>
      <c r="G29" s="19" t="s">
        <v>33</v>
      </c>
      <c r="H29" s="26">
        <v>190.1</v>
      </c>
      <c r="I29" s="27">
        <v>645.22</v>
      </c>
      <c r="J29" s="14"/>
      <c r="K29" s="14" t="s">
        <v>46</v>
      </c>
      <c r="L29" s="27">
        <v>120</v>
      </c>
      <c r="M29" s="27">
        <f>2.3+5.6+14.5</f>
        <v>22.4</v>
      </c>
    </row>
    <row r="30" spans="1:13" ht="55.2" x14ac:dyDescent="0.25">
      <c r="A30" s="36">
        <v>25</v>
      </c>
      <c r="B30" s="12" t="s">
        <v>95</v>
      </c>
      <c r="C30" s="15" t="s">
        <v>19</v>
      </c>
      <c r="D30" s="12">
        <v>4</v>
      </c>
      <c r="E30" s="15" t="s">
        <v>27</v>
      </c>
      <c r="F30" s="12" t="s">
        <v>26</v>
      </c>
      <c r="G30" s="19" t="s">
        <v>33</v>
      </c>
      <c r="H30" s="26">
        <v>1170</v>
      </c>
      <c r="I30" s="27">
        <v>1597.38</v>
      </c>
      <c r="J30" s="14"/>
      <c r="K30" s="14" t="s">
        <v>46</v>
      </c>
      <c r="L30" s="27">
        <f>380*2</f>
        <v>760</v>
      </c>
      <c r="M30" s="27"/>
    </row>
    <row r="31" spans="1:13" ht="27.6" x14ac:dyDescent="0.25">
      <c r="A31" s="36">
        <v>26</v>
      </c>
      <c r="B31" s="32" t="s">
        <v>74</v>
      </c>
      <c r="C31" s="15" t="s">
        <v>19</v>
      </c>
      <c r="D31" s="32">
        <v>3</v>
      </c>
      <c r="E31" s="32" t="s">
        <v>75</v>
      </c>
      <c r="F31" s="33" t="s">
        <v>76</v>
      </c>
      <c r="G31" s="14" t="s">
        <v>33</v>
      </c>
      <c r="H31" s="31" t="s">
        <v>48</v>
      </c>
      <c r="I31" s="35" t="s">
        <v>48</v>
      </c>
      <c r="J31" s="28"/>
      <c r="K31" s="15" t="s">
        <v>59</v>
      </c>
      <c r="L31" s="31">
        <f>180*2</f>
        <v>360</v>
      </c>
      <c r="M31" s="31">
        <v>6.6</v>
      </c>
    </row>
    <row r="32" spans="1:13" ht="55.2" x14ac:dyDescent="0.25">
      <c r="A32" s="36">
        <v>27</v>
      </c>
      <c r="B32" s="32" t="s">
        <v>77</v>
      </c>
      <c r="C32" s="15" t="s">
        <v>19</v>
      </c>
      <c r="D32" s="32">
        <v>3</v>
      </c>
      <c r="E32" s="32" t="s">
        <v>56</v>
      </c>
      <c r="F32" s="33" t="s">
        <v>106</v>
      </c>
      <c r="G32" s="14" t="s">
        <v>35</v>
      </c>
      <c r="H32" s="31">
        <v>132</v>
      </c>
      <c r="I32" s="31">
        <v>790.5</v>
      </c>
      <c r="J32" s="28"/>
      <c r="K32" s="14" t="s">
        <v>46</v>
      </c>
      <c r="L32" s="31">
        <v>120</v>
      </c>
      <c r="M32" s="31">
        <v>0</v>
      </c>
    </row>
    <row r="33" spans="1:13" ht="82.8" x14ac:dyDescent="0.25">
      <c r="A33" s="36">
        <v>28</v>
      </c>
      <c r="B33" s="32" t="s">
        <v>96</v>
      </c>
      <c r="C33" s="15" t="s">
        <v>19</v>
      </c>
      <c r="D33" s="32">
        <v>3</v>
      </c>
      <c r="E33" s="32" t="s">
        <v>58</v>
      </c>
      <c r="F33" s="33" t="s">
        <v>78</v>
      </c>
      <c r="G33" s="14" t="s">
        <v>35</v>
      </c>
      <c r="H33" s="35" t="s">
        <v>48</v>
      </c>
      <c r="I33" s="31">
        <f>542.64+829.12</f>
        <v>1371.76</v>
      </c>
      <c r="J33" s="28"/>
      <c r="K33" s="14" t="s">
        <v>46</v>
      </c>
      <c r="L33" s="31">
        <f>69*2</f>
        <v>138</v>
      </c>
      <c r="M33" s="31">
        <v>5.76</v>
      </c>
    </row>
    <row r="34" spans="1:13" ht="41.4" x14ac:dyDescent="0.25">
      <c r="A34" s="36">
        <v>29</v>
      </c>
      <c r="B34" s="32" t="s">
        <v>91</v>
      </c>
      <c r="C34" s="15" t="s">
        <v>19</v>
      </c>
      <c r="D34" s="32">
        <v>2</v>
      </c>
      <c r="E34" s="32" t="s">
        <v>57</v>
      </c>
      <c r="F34" s="33" t="s">
        <v>107</v>
      </c>
      <c r="G34" s="14" t="s">
        <v>33</v>
      </c>
      <c r="H34" s="31">
        <v>105</v>
      </c>
      <c r="I34" s="35">
        <v>0</v>
      </c>
      <c r="J34" s="28"/>
      <c r="K34" s="15" t="s">
        <v>47</v>
      </c>
      <c r="L34" s="31">
        <v>80</v>
      </c>
      <c r="M34" s="31">
        <v>1.4</v>
      </c>
    </row>
    <row r="35" spans="1:13" ht="27.6" x14ac:dyDescent="0.25">
      <c r="A35" s="36">
        <v>30</v>
      </c>
      <c r="B35" s="32" t="s">
        <v>79</v>
      </c>
      <c r="C35" s="15" t="s">
        <v>19</v>
      </c>
      <c r="D35" s="32">
        <v>2</v>
      </c>
      <c r="E35" s="32" t="s">
        <v>80</v>
      </c>
      <c r="F35" s="33" t="s">
        <v>81</v>
      </c>
      <c r="G35" s="14" t="s">
        <v>33</v>
      </c>
      <c r="H35" s="31">
        <v>408</v>
      </c>
      <c r="I35" s="31">
        <f>412.4+209.32</f>
        <v>621.72</v>
      </c>
      <c r="J35" s="28"/>
      <c r="K35" s="14" t="s">
        <v>46</v>
      </c>
      <c r="L35" s="31">
        <f>120*2</f>
        <v>240</v>
      </c>
      <c r="M35" s="31">
        <v>4.4000000000000004</v>
      </c>
    </row>
    <row r="36" spans="1:13" ht="55.2" x14ac:dyDescent="0.25">
      <c r="A36" s="36">
        <v>31</v>
      </c>
      <c r="B36" s="32" t="s">
        <v>16</v>
      </c>
      <c r="C36" s="15" t="s">
        <v>19</v>
      </c>
      <c r="D36" s="32">
        <v>3</v>
      </c>
      <c r="E36" s="32" t="s">
        <v>82</v>
      </c>
      <c r="F36" s="33" t="s">
        <v>83</v>
      </c>
      <c r="G36" s="14" t="s">
        <v>33</v>
      </c>
      <c r="H36" s="31">
        <v>200</v>
      </c>
      <c r="I36" s="31">
        <v>736.91</v>
      </c>
      <c r="J36" s="28"/>
      <c r="K36" s="14" t="s">
        <v>46</v>
      </c>
      <c r="L36" s="31">
        <v>180</v>
      </c>
      <c r="M36" s="31">
        <f>13.3+5.6+2.2</f>
        <v>21.099999999999998</v>
      </c>
    </row>
    <row r="37" spans="1:13" ht="41.4" x14ac:dyDescent="0.25">
      <c r="A37" s="36">
        <v>32</v>
      </c>
      <c r="B37" s="32" t="s">
        <v>97</v>
      </c>
      <c r="C37" s="15" t="s">
        <v>19</v>
      </c>
      <c r="D37" s="32">
        <v>7</v>
      </c>
      <c r="E37" s="32" t="s">
        <v>61</v>
      </c>
      <c r="F37" s="33" t="s">
        <v>108</v>
      </c>
      <c r="G37" s="14" t="s">
        <v>33</v>
      </c>
      <c r="H37" s="31">
        <f>202+266</f>
        <v>468</v>
      </c>
      <c r="I37" s="35">
        <v>0</v>
      </c>
      <c r="J37" s="28"/>
      <c r="K37" s="15" t="s">
        <v>47</v>
      </c>
      <c r="L37" s="31">
        <f>171.5*2</f>
        <v>343</v>
      </c>
      <c r="M37" s="31">
        <v>14</v>
      </c>
    </row>
    <row r="38" spans="1:13" ht="55.2" x14ac:dyDescent="0.25">
      <c r="A38" s="36">
        <v>33</v>
      </c>
      <c r="B38" s="32" t="s">
        <v>98</v>
      </c>
      <c r="C38" s="15" t="s">
        <v>19</v>
      </c>
      <c r="D38" s="15">
        <v>3</v>
      </c>
      <c r="E38" s="32" t="s">
        <v>54</v>
      </c>
      <c r="F38" s="33" t="s">
        <v>84</v>
      </c>
      <c r="G38" s="14" t="s">
        <v>33</v>
      </c>
      <c r="H38" s="35" t="s">
        <v>48</v>
      </c>
      <c r="I38" s="35">
        <v>0</v>
      </c>
      <c r="J38" s="28"/>
      <c r="K38" s="15" t="s">
        <v>47</v>
      </c>
      <c r="L38" s="31">
        <f>69+54</f>
        <v>123</v>
      </c>
      <c r="M38" s="31">
        <v>4.2</v>
      </c>
    </row>
    <row r="39" spans="1:13" ht="41.4" x14ac:dyDescent="0.25">
      <c r="A39" s="36">
        <v>34</v>
      </c>
      <c r="B39" s="32" t="s">
        <v>88</v>
      </c>
      <c r="C39" s="15" t="s">
        <v>19</v>
      </c>
      <c r="D39" s="32">
        <v>3</v>
      </c>
      <c r="E39" s="32" t="s">
        <v>57</v>
      </c>
      <c r="F39" s="33" t="s">
        <v>109</v>
      </c>
      <c r="G39" s="14" t="s">
        <v>33</v>
      </c>
      <c r="H39" s="35" t="s">
        <v>48</v>
      </c>
      <c r="I39" s="35">
        <v>0</v>
      </c>
      <c r="J39" s="28"/>
      <c r="K39" s="15" t="s">
        <v>47</v>
      </c>
      <c r="L39" s="31">
        <v>92</v>
      </c>
      <c r="M39" s="31">
        <v>2.1</v>
      </c>
    </row>
    <row r="40" spans="1:13" ht="15.6" x14ac:dyDescent="0.3">
      <c r="A40" s="2"/>
      <c r="B40" s="2"/>
      <c r="C40" s="2"/>
      <c r="D40" s="2"/>
      <c r="E40" s="2"/>
      <c r="F40" s="2"/>
      <c r="G40" s="2"/>
      <c r="H40" s="2"/>
      <c r="I40" s="2"/>
      <c r="J40" s="17"/>
      <c r="K40" s="43"/>
      <c r="L40" s="43"/>
      <c r="M40" s="43"/>
    </row>
    <row r="41" spans="1:13" ht="15.6" x14ac:dyDescent="0.25">
      <c r="A41" s="2" t="s">
        <v>28</v>
      </c>
      <c r="B41" s="2"/>
      <c r="C41" s="2"/>
      <c r="D41" s="2"/>
      <c r="E41" s="2"/>
      <c r="F41" s="2"/>
      <c r="G41" s="2"/>
      <c r="H41" s="2"/>
      <c r="I41" s="2"/>
      <c r="J41" s="17"/>
      <c r="K41" s="44"/>
      <c r="L41" s="44"/>
      <c r="M41" s="44"/>
    </row>
    <row r="42" spans="1:13" ht="15.6" x14ac:dyDescent="0.25">
      <c r="A42" s="2" t="s">
        <v>29</v>
      </c>
      <c r="B42" s="2"/>
      <c r="K42" s="45"/>
      <c r="L42" s="45"/>
      <c r="M42" s="45"/>
    </row>
    <row r="43" spans="1:13" ht="15.6" x14ac:dyDescent="0.3">
      <c r="A43" s="3" t="s">
        <v>30</v>
      </c>
      <c r="K43" s="43"/>
      <c r="L43" s="43"/>
      <c r="M43" s="43"/>
    </row>
    <row r="44" spans="1:13" x14ac:dyDescent="0.25">
      <c r="A44" s="3" t="s">
        <v>31</v>
      </c>
    </row>
    <row r="45" spans="1:13" ht="15.6" x14ac:dyDescent="0.25">
      <c r="J45" s="2"/>
      <c r="K45" s="18"/>
      <c r="L45" s="2"/>
    </row>
    <row r="46" spans="1:13" x14ac:dyDescent="0.25">
      <c r="J46" s="2"/>
      <c r="K46" s="2"/>
      <c r="L46" s="2"/>
    </row>
    <row r="47" spans="1:13" x14ac:dyDescent="0.25">
      <c r="A47" s="4" t="s">
        <v>32</v>
      </c>
    </row>
    <row r="48" spans="1:13" x14ac:dyDescent="0.25">
      <c r="A48" s="5" t="s">
        <v>33</v>
      </c>
      <c r="B48" s="6" t="s">
        <v>34</v>
      </c>
    </row>
    <row r="49" spans="1:2" x14ac:dyDescent="0.25">
      <c r="A49" s="5" t="s">
        <v>35</v>
      </c>
      <c r="B49" s="6" t="s">
        <v>36</v>
      </c>
    </row>
    <row r="50" spans="1:2" x14ac:dyDescent="0.25">
      <c r="A50" s="5" t="s">
        <v>37</v>
      </c>
      <c r="B50" s="6" t="s">
        <v>38</v>
      </c>
    </row>
    <row r="51" spans="1:2" x14ac:dyDescent="0.25">
      <c r="A51" s="7" t="s">
        <v>39</v>
      </c>
      <c r="B51" s="8" t="s">
        <v>40</v>
      </c>
    </row>
  </sheetData>
  <mergeCells count="17">
    <mergeCell ref="A4:A5"/>
    <mergeCell ref="B4:B5"/>
    <mergeCell ref="C4:C5"/>
    <mergeCell ref="D4:D5"/>
    <mergeCell ref="A2:M2"/>
    <mergeCell ref="K40:M40"/>
    <mergeCell ref="K41:M41"/>
    <mergeCell ref="K42:M42"/>
    <mergeCell ref="K43:M43"/>
    <mergeCell ref="E4:E5"/>
    <mergeCell ref="F4:F5"/>
    <mergeCell ref="G4:G5"/>
    <mergeCell ref="M4:M5"/>
    <mergeCell ref="L4:L5"/>
    <mergeCell ref="J4:K4"/>
    <mergeCell ref="I4:I5"/>
    <mergeCell ref="H4:H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Aleksandrs Gromovs</dc:creator>
  <cp:lastModifiedBy>Nadežda Tatarenko</cp:lastModifiedBy>
  <dcterms:created xsi:type="dcterms:W3CDTF">2025-04-11T06:03:48Z</dcterms:created>
  <dcterms:modified xsi:type="dcterms:W3CDTF">2026-07-27T04:16:08Z</dcterms:modified>
</cp:coreProperties>
</file>