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irbe2.rs.gov.lv\VRS_GP\Galvena_parvalde\Finansu_parvalde\VRS FP\FP kopejas lietosanas mapes\atskaites\KOMANDĒJUMI\Publikacijas\2025-IV\"/>
    </mc:Choice>
  </mc:AlternateContent>
  <xr:revisionPtr revIDLastSave="0" documentId="13_ncr:1_{ACE3F20B-A594-400C-85EC-13A2879F1E5C}" xr6:coauthVersionLast="36" xr6:coauthVersionMax="36" xr10:uidLastSave="{00000000-0000-0000-0000-000000000000}"/>
  <bookViews>
    <workbookView xWindow="0" yWindow="0" windowWidth="30672" windowHeight="12756" xr2:uid="{00000000-000D-0000-FFFF-FFFF00000000}"/>
  </bookViews>
  <sheets>
    <sheet name="Sheet1" sheetId="1" r:id="rId1"/>
  </sheets>
  <definedNames>
    <definedName name="_xlnm._FilterDatabase" localSheetId="0" hidden="1">Sheet1!$A$5:$M$33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2" i="1" l="1"/>
  <c r="L32" i="1"/>
  <c r="L31" i="1"/>
  <c r="L25" i="1"/>
  <c r="L23" i="1"/>
  <c r="H22" i="1"/>
  <c r="L22" i="1"/>
  <c r="L21" i="1"/>
  <c r="H20" i="1"/>
  <c r="L20" i="1"/>
  <c r="L19" i="1"/>
  <c r="L12" i="1"/>
  <c r="I12" i="1"/>
  <c r="M30" i="1" l="1"/>
  <c r="M29" i="1"/>
  <c r="M28" i="1"/>
  <c r="M17" i="1"/>
  <c r="L16" i="1"/>
  <c r="M9" i="1" l="1"/>
  <c r="M8" i="1"/>
  <c r="M7" i="1"/>
</calcChain>
</file>

<file path=xl/sharedStrings.xml><?xml version="1.0" encoding="utf-8"?>
<sst xmlns="http://schemas.openxmlformats.org/spreadsheetml/2006/main" count="224" uniqueCount="107">
  <si>
    <t>Mēnesis</t>
  </si>
  <si>
    <t xml:space="preserve">Biznesa </t>
  </si>
  <si>
    <t>Ekonomiskā</t>
  </si>
  <si>
    <t>Amata nosaukums</t>
  </si>
  <si>
    <t>Dienu skaits</t>
  </si>
  <si>
    <t>Valsts, pilsēta</t>
  </si>
  <si>
    <t>Komandējuma mērķis</t>
  </si>
  <si>
    <t>Finansējuma avots</t>
  </si>
  <si>
    <t>Aviobiļešu klase (atzīmē ar x)</t>
  </si>
  <si>
    <t>Nr. p.k.</t>
  </si>
  <si>
    <t>vecākais speciālists</t>
  </si>
  <si>
    <t>oktobris</t>
  </si>
  <si>
    <t>Zagreba, Horvātija</t>
  </si>
  <si>
    <t>Dalība Frontex aģentūras organizētajā Industrijas dienu pasākumā: Tehnoloģiskie risinājumi pārrobežu noziegumu
novēršanai</t>
  </si>
  <si>
    <t>x</t>
  </si>
  <si>
    <t>Vīne, Austrija</t>
  </si>
  <si>
    <t>Dalība Frontex aģentūras organizētajā Ārējās sadarbības
un tehniskās palīdzības darba grupas plenārsēdē</t>
  </si>
  <si>
    <t>Nīca, Francija</t>
  </si>
  <si>
    <t xml:space="preserve">Dalība Frontex aģentūras organizētajā  lidostu priekšnieku konferencē </t>
  </si>
  <si>
    <t>novembris</t>
  </si>
  <si>
    <t>Varšava, Polija</t>
  </si>
  <si>
    <t>Dalība Frontex aģentūras organizētajā sanāksmē starp ES pirmspievienošanas partneriem, kas
uzņem Frontex aģentūras kopīgās operācijas un Frontex aģentūras Valdes 107.sēdē</t>
  </si>
  <si>
    <t>Bari, Itālija</t>
  </si>
  <si>
    <t xml:space="preserve">Dalība Frontex aģentūras organizētajā Partnerības akadēmiju un Nacionālo apmācību koordinatoru tīkla sanāksmē </t>
  </si>
  <si>
    <t>dienesta priekšnieks</t>
  </si>
  <si>
    <t>decembris</t>
  </si>
  <si>
    <t>Sibiu, Rumānija</t>
  </si>
  <si>
    <t>Dalība Frontex aģentūras organizētajā kinologu apmācības centru vadītāju konferencē</t>
  </si>
  <si>
    <t>galvenais inspektors</t>
  </si>
  <si>
    <t>Nav attiecināms</t>
  </si>
  <si>
    <t>Dalība Frontex aģentūras organizētajā paraugdemonstrējumu sanāksmē un kinologu apmācības centru vadītāju konferencē</t>
  </si>
  <si>
    <t>Brisele, Beļģija</t>
  </si>
  <si>
    <t>x*</t>
  </si>
  <si>
    <t>Dalība ES Padomes organizētajā Robežu jautājumu darba grupas – FRONTIERS sanāksmē</t>
  </si>
  <si>
    <t>Dalība ES Padomes organizētajā Integrācijas, migrācijas un izraidīšanas jautājumu darba grupas – IMEX sanāksmē un Tieslietu un iekšlietu padomnieku (IMEX) darba grupas sanāksmē</t>
  </si>
  <si>
    <t>Dalība ES Padomes organizētā Integrācijas,  migrācijas un izraidīšanas  jautājumu darba grupas  (IMEX) sanāksmē</t>
  </si>
  <si>
    <t>Dalība ES Padomes organizētajā Integrācijas,  migrācijas un izraidīšanas  jautājumu darba grupas  (IMEX) sanāksmē un Robežu jautājumu darba grupas – FRONTIERS sanāksmē</t>
  </si>
  <si>
    <t>Dalība EK organizētajā Atpakaļuzņemšanas ekspertu grupas sanāksmē</t>
  </si>
  <si>
    <t>Dalība EK organizētajā Viedo robežu komitējas sanāksmē un Šengenas robežu kodeksa komitejas sanāksmē</t>
  </si>
  <si>
    <t>Bukareste, Rumānija</t>
  </si>
  <si>
    <t xml:space="preserve">Dalība EK organizētajā Augsta līmeņa atgriešanas tīkla sanāksmē </t>
  </si>
  <si>
    <r>
      <t xml:space="preserve">Izdevumi par  viesnīcu (naktsmītni), </t>
    </r>
    <r>
      <rPr>
        <i/>
        <sz val="11"/>
        <color theme="1"/>
        <rFont val="Times New Roman"/>
        <family val="1"/>
        <charset val="186"/>
      </rPr>
      <t>summa</t>
    </r>
  </si>
  <si>
    <r>
      <t>Izdevumi par aviobiļetēm,</t>
    </r>
    <r>
      <rPr>
        <i/>
        <sz val="11"/>
        <color theme="1"/>
        <rFont val="Times New Roman"/>
        <family val="1"/>
        <charset val="186"/>
      </rPr>
      <t xml:space="preserve"> summa</t>
    </r>
  </si>
  <si>
    <r>
      <t xml:space="preserve">Dienas nauda, </t>
    </r>
    <r>
      <rPr>
        <i/>
        <sz val="11"/>
        <color theme="1"/>
        <rFont val="Times New Roman"/>
        <family val="1"/>
        <charset val="186"/>
      </rPr>
      <t>summa</t>
    </r>
  </si>
  <si>
    <r>
      <t xml:space="preserve">Citi komandējuma izdevumi,  </t>
    </r>
    <r>
      <rPr>
        <i/>
        <sz val="11"/>
        <color theme="1"/>
        <rFont val="Times New Roman"/>
        <family val="1"/>
        <charset val="186"/>
      </rPr>
      <t>summa</t>
    </r>
  </si>
  <si>
    <t>FR</t>
  </si>
  <si>
    <t>* izdevumus sedz uzaicinātājs</t>
  </si>
  <si>
    <t>** izdevumus sedz Iekšlietu ministrija</t>
  </si>
  <si>
    <t>*** aviotransports netika izmantots</t>
  </si>
  <si>
    <t>**** izdevumus sedz Valsts robežsardzes koledža</t>
  </si>
  <si>
    <t>*</t>
  </si>
  <si>
    <t>****</t>
  </si>
  <si>
    <t>PB</t>
  </si>
  <si>
    <t>**</t>
  </si>
  <si>
    <t>Moldova</t>
  </si>
  <si>
    <t>Īrija, Dublina</t>
  </si>
  <si>
    <t xml:space="preserve">Dalība konsulāro amatpersonu apmācībās un lekcijas nodrošināšana Īrijā (Dublinā) </t>
  </si>
  <si>
    <t>Oktobris</t>
  </si>
  <si>
    <t>Roma, Itālija</t>
  </si>
  <si>
    <t>ICMPD</t>
  </si>
  <si>
    <t>Lietuva, Klaipēda</t>
  </si>
  <si>
    <t>Dalība Latvijas, Lietuvas un Igaunijas ekspertu sanāksmē par krasta apsardzes funkciju veikšanu jūrā un pārrobežu ūdenstilpēs</t>
  </si>
  <si>
    <t>Kipra</t>
  </si>
  <si>
    <t>Dalība pieredzes apmaiņas vizītē, lai iepazītos ar Starptautiskās migrācijas
organizācijas (IOM) pieredzi izmitināšanas centru izbūvē un remontā Kiprā</t>
  </si>
  <si>
    <t>Igaunija, Rakvere</t>
  </si>
  <si>
    <t>Dalība Igaunijas Republikas Policijas un Robežsardzes pārvaldes gadadienā</t>
  </si>
  <si>
    <t>Druskininki (Lietuva)</t>
  </si>
  <si>
    <t>Kopenhāgena (Dānija)</t>
  </si>
  <si>
    <t>RPVP</t>
  </si>
  <si>
    <t>Lietuva, Viļņa</t>
  </si>
  <si>
    <t>Dalība Latvijas, Lietuvas un Igaunijas  ekspertu sanāksmē, lai padziļinātu reģionālo sadarbību un palīdzības sniegšanu</t>
  </si>
  <si>
    <t>Igaunija, Tallina</t>
  </si>
  <si>
    <t>Decembris</t>
  </si>
  <si>
    <t>galvenie inspektori</t>
  </si>
  <si>
    <t>vecākais inspektors</t>
  </si>
  <si>
    <t>robežkontroles punkta priekšnieka vietnieks</t>
  </si>
  <si>
    <t>Finansējuma avoti:</t>
  </si>
  <si>
    <t>Valsts pamatbudžets</t>
  </si>
  <si>
    <t>Finansiālā atbalsta instrumenta robežu pārvaldībai un vīzu politikai (2021.-2027.) projektu finansējums</t>
  </si>
  <si>
    <t>Finansējums "FRONTEX Aģentūras starptautisko operāciju nodrošināšana" ietvaros</t>
  </si>
  <si>
    <t>Izdevumi citu Eiropas Savienības politiku instrumentu projektu un pasākumu īstenošanai</t>
  </si>
  <si>
    <t>galvenā inspektore
dienesta priekšnieks</t>
  </si>
  <si>
    <t>vecākais inspektors  mehāniķis</t>
  </si>
  <si>
    <t>Vizīte ar mērķi iepazīties ar Itālijas robežu pārvaldības stratēģiskās, operatīvās un izglītības
realizācijas labās prakses piemēriem</t>
  </si>
  <si>
    <t>Valsts robežsardzes priekšnieks 
pārvaldes priekšnieks</t>
  </si>
  <si>
    <t>Valsts robežsardzes koledžas direktora vietnieks
nodaļas priekšnieks</t>
  </si>
  <si>
    <t>priekšnieka vietnieks galvenais inspektors</t>
  </si>
  <si>
    <t>katedras vadītāja
katedras docente</t>
  </si>
  <si>
    <t>centra priekšnieks
 jaunākā pilota kandidāts</t>
  </si>
  <si>
    <t>dienesta priekšnieks galvenais inspektors</t>
  </si>
  <si>
    <t>Valsts robežsardzes priekšnieks
pārvaldes priekšnieks</t>
  </si>
  <si>
    <t>2 galvenie inspektori</t>
  </si>
  <si>
    <t>pārvaldes priekšnieks
nodaļas priekšnieks</t>
  </si>
  <si>
    <t>galvenā inspektore
dienesta priekšnieks
juriskonsults
pārvaldes priekšnieka vietnieks
centra priekšnieks
robežkontroles punkta priekšnieks</t>
  </si>
  <si>
    <t>Apmācību nodrošināšana projekta Nr. ICMPD/2024/MPF-461-001
“Moldovas Republikas Robežpolicijas Ģenerālinspektorāta kapacitātes stiprināšana “zaļās” un
“zilās” robežas kontroles jomā (LatMoldova)” ietvaros</t>
  </si>
  <si>
    <t>Apmācību nodrošināšana  “Dokumentu pārbaude un viltvāržu
konstatēšana”</t>
  </si>
  <si>
    <t>Dalība apmācību kursā "Gaisa kuģa koordinators"</t>
  </si>
  <si>
    <t>Dalība pasākumā "Airbus Helicopters"</t>
  </si>
  <si>
    <t>Dalība "Nutanix.Next. on Tour" tehnoloģiju konferencē</t>
  </si>
  <si>
    <t>Vizīte ar mērķi iepazīties ar Rumānijas robežu pārvaldības stratēģiskās, operatīvās un izglītības
realizācijas labās prakses piemēriem</t>
  </si>
  <si>
    <t>Dalība Latvijas, Lietuvas un Igaunijas atpakaļuzņemšanas ekspertu sanāksmē, lai apspriestu atpakaļuzņemšanas praksi, problēmas un perspektīvas</t>
  </si>
  <si>
    <r>
      <rPr>
        <i/>
        <sz val="12"/>
        <color theme="1"/>
        <rFont val="Times New Roman"/>
        <family val="1"/>
        <charset val="186"/>
      </rPr>
      <t>x</t>
    </r>
    <r>
      <rPr>
        <sz val="12"/>
        <color theme="1"/>
        <rFont val="Times New Roman"/>
        <family val="1"/>
        <charset val="186"/>
      </rPr>
      <t xml:space="preserve"> - ja ir pirkta ekonomiskās klases biļete</t>
    </r>
  </si>
  <si>
    <r>
      <rPr>
        <i/>
        <sz val="12"/>
        <color theme="1"/>
        <rFont val="Times New Roman"/>
        <family val="1"/>
        <charset val="186"/>
      </rPr>
      <t>x*</t>
    </r>
    <r>
      <rPr>
        <sz val="12"/>
        <color theme="1"/>
        <rFont val="Times New Roman"/>
        <family val="1"/>
        <charset val="186"/>
      </rPr>
      <t xml:space="preserve"> - ja aviobiļeti nodrošina IeM</t>
    </r>
  </si>
  <si>
    <r>
      <rPr>
        <i/>
        <sz val="12"/>
        <color theme="1"/>
        <rFont val="Times New Roman"/>
        <family val="1"/>
        <charset val="186"/>
      </rPr>
      <t>Nav attiecināms</t>
    </r>
    <r>
      <rPr>
        <sz val="12"/>
        <color theme="1"/>
        <rFont val="Times New Roman"/>
        <family val="1"/>
        <charset val="186"/>
      </rPr>
      <t xml:space="preserve"> - ja avio biļetes netika pirktas, vai to nodrošināja pasākuma organizators</t>
    </r>
  </si>
  <si>
    <t>Aviobiļešu klase:</t>
  </si>
  <si>
    <t>Informācija par Valsts robežsardzes ārvalstu komandējumu izdevumiem IV ceturksnī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</si>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</sst>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1"/>
  <sheetViews>
    <sheetView tabSelected="1" topLeftCell="A31" zoomScale="80" zoomScaleNormal="80" workbookViewId="0">
      <selection activeCell="Q8" sqref="Q8"/>
    </sheetView>
  </sheetViews>
  <sheetFormatPr defaultColWidth="9.109375" defaultRowHeight="13.8" x14ac:dyDescent="0.25"/>
  <cols>
    <col min="1" max="1" width="8" style="1" customWidth="1"/>
    <col min="2" max="2" width="24.109375" style="1" customWidth="1"/>
    <col min="3" max="3" width="12.109375" style="1" customWidth="1"/>
    <col min="4" max="4" width="8.109375" style="1" customWidth="1"/>
    <col min="5" max="5" width="14" style="1" customWidth="1"/>
    <col min="6" max="6" width="24.5546875" style="1" customWidth="1"/>
    <col min="7" max="7" width="15.109375" style="1" customWidth="1"/>
    <col min="8" max="8" width="17.44140625" style="1" customWidth="1"/>
    <col min="9" max="9" width="15.88671875" style="1" customWidth="1"/>
    <col min="10" max="10" width="14.6640625" style="1" customWidth="1"/>
    <col min="11" max="11" width="12.88671875" style="1" customWidth="1"/>
    <col min="12" max="12" width="12" style="1" customWidth="1"/>
    <col min="13" max="13" width="24.6640625" style="1" customWidth="1"/>
    <col min="14" max="16384" width="9.109375" style="1"/>
  </cols>
  <sheetData>
    <row r="1" spans="1:13" s="50" customFormat="1" ht="14.4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1:13" s="50" customFormat="1" x14ac:dyDescent="0.25">
      <c r="A2" s="49" t="s">
        <v>105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29.1" customHeight="1" x14ac:dyDescent="0.25">
      <c r="A4" s="37" t="s">
        <v>9</v>
      </c>
      <c r="B4" s="37" t="s">
        <v>3</v>
      </c>
      <c r="C4" s="37" t="s">
        <v>0</v>
      </c>
      <c r="D4" s="37" t="s">
        <v>4</v>
      </c>
      <c r="E4" s="37" t="s">
        <v>5</v>
      </c>
      <c r="F4" s="37" t="s">
        <v>6</v>
      </c>
      <c r="G4" s="37" t="s">
        <v>7</v>
      </c>
      <c r="H4" s="37" t="s">
        <v>41</v>
      </c>
      <c r="I4" s="37" t="s">
        <v>42</v>
      </c>
      <c r="J4" s="51" t="s">
        <v>8</v>
      </c>
      <c r="K4" s="52"/>
      <c r="L4" s="37" t="s">
        <v>43</v>
      </c>
      <c r="M4" s="37" t="s">
        <v>44</v>
      </c>
    </row>
    <row r="5" spans="1:13" x14ac:dyDescent="0.25">
      <c r="A5" s="48"/>
      <c r="B5" s="48"/>
      <c r="C5" s="48"/>
      <c r="D5" s="48"/>
      <c r="E5" s="48"/>
      <c r="F5" s="48"/>
      <c r="G5" s="48"/>
      <c r="H5" s="48"/>
      <c r="I5" s="48"/>
      <c r="J5" s="2" t="s">
        <v>1</v>
      </c>
      <c r="K5" s="3" t="s">
        <v>2</v>
      </c>
      <c r="L5" s="48"/>
      <c r="M5" s="48"/>
    </row>
    <row r="6" spans="1:13" ht="93.6" x14ac:dyDescent="0.25">
      <c r="A6" s="8">
        <v>1</v>
      </c>
      <c r="B6" s="8" t="s">
        <v>10</v>
      </c>
      <c r="C6" s="8" t="s">
        <v>11</v>
      </c>
      <c r="D6" s="8">
        <v>5</v>
      </c>
      <c r="E6" s="8" t="s">
        <v>12</v>
      </c>
      <c r="F6" s="8" t="s">
        <v>13</v>
      </c>
      <c r="G6" s="24" t="s">
        <v>45</v>
      </c>
      <c r="H6" s="5" t="s">
        <v>50</v>
      </c>
      <c r="I6" s="24">
        <v>438.65</v>
      </c>
      <c r="J6" s="5"/>
      <c r="K6" s="5" t="s">
        <v>14</v>
      </c>
      <c r="L6" s="32">
        <v>321.75</v>
      </c>
      <c r="M6" s="25">
        <v>0</v>
      </c>
    </row>
    <row r="7" spans="1:13" ht="69" customHeight="1" x14ac:dyDescent="0.25">
      <c r="A7" s="8">
        <v>2</v>
      </c>
      <c r="B7" s="8" t="s">
        <v>28</v>
      </c>
      <c r="C7" s="8" t="s">
        <v>11</v>
      </c>
      <c r="D7" s="8">
        <v>3</v>
      </c>
      <c r="E7" s="8" t="s">
        <v>31</v>
      </c>
      <c r="F7" s="38" t="s">
        <v>40</v>
      </c>
      <c r="G7" s="32" t="s">
        <v>52</v>
      </c>
      <c r="H7" s="23" t="s">
        <v>50</v>
      </c>
      <c r="I7" s="23" t="s">
        <v>50</v>
      </c>
      <c r="J7" s="5"/>
      <c r="K7" s="6" t="s">
        <v>14</v>
      </c>
      <c r="L7" s="25">
        <v>180</v>
      </c>
      <c r="M7" s="32">
        <f>2.88+11.2</f>
        <v>14.079999999999998</v>
      </c>
    </row>
    <row r="8" spans="1:13" ht="103.5" customHeight="1" x14ac:dyDescent="0.25">
      <c r="A8" s="8">
        <v>3</v>
      </c>
      <c r="B8" s="8" t="s">
        <v>28</v>
      </c>
      <c r="C8" s="8" t="s">
        <v>11</v>
      </c>
      <c r="D8" s="8">
        <v>3</v>
      </c>
      <c r="E8" s="8" t="s">
        <v>31</v>
      </c>
      <c r="F8" s="7" t="s">
        <v>35</v>
      </c>
      <c r="G8" s="32" t="s">
        <v>52</v>
      </c>
      <c r="H8" s="25">
        <v>268</v>
      </c>
      <c r="I8" s="25" t="s">
        <v>53</v>
      </c>
      <c r="J8" s="5"/>
      <c r="K8" s="5" t="s">
        <v>32</v>
      </c>
      <c r="L8" s="25">
        <v>180</v>
      </c>
      <c r="M8" s="25">
        <f>8.48+11.2</f>
        <v>19.68</v>
      </c>
    </row>
    <row r="9" spans="1:13" ht="62.4" x14ac:dyDescent="0.25">
      <c r="A9" s="8">
        <v>4</v>
      </c>
      <c r="B9" s="8" t="s">
        <v>28</v>
      </c>
      <c r="C9" s="8" t="s">
        <v>11</v>
      </c>
      <c r="D9" s="8">
        <v>2</v>
      </c>
      <c r="E9" s="8" t="s">
        <v>31</v>
      </c>
      <c r="F9" s="7" t="s">
        <v>33</v>
      </c>
      <c r="G9" s="32" t="s">
        <v>52</v>
      </c>
      <c r="H9" s="25">
        <v>240</v>
      </c>
      <c r="I9" s="23" t="s">
        <v>53</v>
      </c>
      <c r="J9" s="5"/>
      <c r="K9" s="5" t="s">
        <v>32</v>
      </c>
      <c r="L9" s="25">
        <v>120</v>
      </c>
      <c r="M9" s="25">
        <f>2+23.34</f>
        <v>25.34</v>
      </c>
    </row>
    <row r="10" spans="1:13" ht="80.099999999999994" customHeight="1" x14ac:dyDescent="0.25">
      <c r="A10" s="8">
        <v>5</v>
      </c>
      <c r="B10" s="8" t="s">
        <v>10</v>
      </c>
      <c r="C10" s="8" t="s">
        <v>11</v>
      </c>
      <c r="D10" s="8">
        <v>3</v>
      </c>
      <c r="E10" s="8" t="s">
        <v>15</v>
      </c>
      <c r="F10" s="8" t="s">
        <v>16</v>
      </c>
      <c r="G10" s="5" t="s">
        <v>45</v>
      </c>
      <c r="H10" s="26">
        <v>296</v>
      </c>
      <c r="I10" s="26">
        <v>397.8</v>
      </c>
      <c r="J10" s="22"/>
      <c r="K10" s="5" t="s">
        <v>14</v>
      </c>
      <c r="L10" s="26">
        <v>163.75</v>
      </c>
      <c r="M10" s="26">
        <v>0</v>
      </c>
    </row>
    <row r="11" spans="1:13" ht="46.8" x14ac:dyDescent="0.25">
      <c r="A11" s="8">
        <v>6</v>
      </c>
      <c r="B11" s="8" t="s">
        <v>75</v>
      </c>
      <c r="C11" s="5" t="s">
        <v>11</v>
      </c>
      <c r="D11" s="5">
        <v>4</v>
      </c>
      <c r="E11" s="8" t="s">
        <v>17</v>
      </c>
      <c r="F11" s="8" t="s">
        <v>18</v>
      </c>
      <c r="G11" s="5" t="s">
        <v>45</v>
      </c>
      <c r="H11" s="26">
        <v>685.44</v>
      </c>
      <c r="I11" s="26">
        <v>483.37</v>
      </c>
      <c r="J11" s="22"/>
      <c r="K11" s="8" t="s">
        <v>14</v>
      </c>
      <c r="L11" s="26">
        <v>285.75</v>
      </c>
      <c r="M11" s="26">
        <v>0</v>
      </c>
    </row>
    <row r="12" spans="1:13" ht="187.2" x14ac:dyDescent="0.25">
      <c r="A12" s="8">
        <v>7</v>
      </c>
      <c r="B12" s="39" t="s">
        <v>82</v>
      </c>
      <c r="C12" s="39" t="s">
        <v>11</v>
      </c>
      <c r="D12" s="39">
        <v>10</v>
      </c>
      <c r="E12" s="39" t="s">
        <v>54</v>
      </c>
      <c r="F12" s="39" t="s">
        <v>94</v>
      </c>
      <c r="G12" s="5" t="s">
        <v>59</v>
      </c>
      <c r="H12" s="26">
        <v>0</v>
      </c>
      <c r="I12" s="26">
        <f>752.14+795.64+114+607.72</f>
        <v>2269.5</v>
      </c>
      <c r="J12" s="22"/>
      <c r="K12" s="8" t="s">
        <v>14</v>
      </c>
      <c r="L12" s="26">
        <f>1500+750+750+1500</f>
        <v>4500</v>
      </c>
      <c r="M12" s="26">
        <v>0</v>
      </c>
    </row>
    <row r="13" spans="1:13" ht="62.4" x14ac:dyDescent="0.25">
      <c r="A13" s="8">
        <v>8</v>
      </c>
      <c r="B13" s="39" t="s">
        <v>73</v>
      </c>
      <c r="C13" s="39" t="s">
        <v>11</v>
      </c>
      <c r="D13" s="39">
        <v>4</v>
      </c>
      <c r="E13" s="39" t="s">
        <v>55</v>
      </c>
      <c r="F13" s="39" t="s">
        <v>56</v>
      </c>
      <c r="G13" s="5" t="s">
        <v>52</v>
      </c>
      <c r="H13" s="26" t="s">
        <v>50</v>
      </c>
      <c r="I13" s="26" t="s">
        <v>50</v>
      </c>
      <c r="J13" s="22"/>
      <c r="K13" s="8" t="s">
        <v>14</v>
      </c>
      <c r="L13" s="26" t="s">
        <v>50</v>
      </c>
      <c r="M13" s="26" t="s">
        <v>50</v>
      </c>
    </row>
    <row r="14" spans="1:13" ht="93.6" x14ac:dyDescent="0.25">
      <c r="A14" s="8">
        <v>9</v>
      </c>
      <c r="B14" s="40" t="s">
        <v>81</v>
      </c>
      <c r="C14" s="40" t="s">
        <v>57</v>
      </c>
      <c r="D14" s="40">
        <v>5</v>
      </c>
      <c r="E14" s="40" t="s">
        <v>58</v>
      </c>
      <c r="F14" s="40" t="s">
        <v>83</v>
      </c>
      <c r="G14" s="32" t="s">
        <v>68</v>
      </c>
      <c r="H14" s="26" t="s">
        <v>51</v>
      </c>
      <c r="I14" s="26" t="s">
        <v>51</v>
      </c>
      <c r="J14" s="22"/>
      <c r="K14" s="41" t="s">
        <v>29</v>
      </c>
      <c r="L14" s="26" t="s">
        <v>51</v>
      </c>
      <c r="M14" s="26" t="s">
        <v>51</v>
      </c>
    </row>
    <row r="15" spans="1:13" ht="150.75" customHeight="1" x14ac:dyDescent="0.25">
      <c r="A15" s="8">
        <v>10</v>
      </c>
      <c r="B15" s="8" t="s">
        <v>28</v>
      </c>
      <c r="C15" s="5" t="s">
        <v>19</v>
      </c>
      <c r="D15" s="5">
        <v>2</v>
      </c>
      <c r="E15" s="8" t="s">
        <v>31</v>
      </c>
      <c r="F15" s="8" t="s">
        <v>34</v>
      </c>
      <c r="G15" s="5" t="s">
        <v>52</v>
      </c>
      <c r="H15" s="26">
        <v>240</v>
      </c>
      <c r="I15" s="26" t="s">
        <v>53</v>
      </c>
      <c r="J15" s="9"/>
      <c r="K15" s="8" t="s">
        <v>32</v>
      </c>
      <c r="L15" s="26">
        <v>139.54</v>
      </c>
      <c r="M15" s="26">
        <v>2.2000000000000002</v>
      </c>
    </row>
    <row r="16" spans="1:13" ht="140.4" x14ac:dyDescent="0.25">
      <c r="A16" s="8">
        <v>11</v>
      </c>
      <c r="B16" s="8" t="s">
        <v>84</v>
      </c>
      <c r="C16" s="5" t="s">
        <v>19</v>
      </c>
      <c r="D16" s="5">
        <v>5</v>
      </c>
      <c r="E16" s="8" t="s">
        <v>20</v>
      </c>
      <c r="F16" s="8" t="s">
        <v>21</v>
      </c>
      <c r="G16" s="5" t="s">
        <v>45</v>
      </c>
      <c r="H16" s="26">
        <v>998.52</v>
      </c>
      <c r="I16" s="26">
        <v>609.17999999999995</v>
      </c>
      <c r="J16" s="9"/>
      <c r="K16" s="8" t="s">
        <v>14</v>
      </c>
      <c r="L16" s="26">
        <f>261.25*2</f>
        <v>522.5</v>
      </c>
      <c r="M16" s="26">
        <v>0</v>
      </c>
    </row>
    <row r="17" spans="1:13" ht="62.4" x14ac:dyDescent="0.25">
      <c r="A17" s="8">
        <v>12</v>
      </c>
      <c r="B17" s="8" t="s">
        <v>28</v>
      </c>
      <c r="C17" s="5" t="s">
        <v>19</v>
      </c>
      <c r="D17" s="5">
        <v>2</v>
      </c>
      <c r="E17" s="8" t="s">
        <v>31</v>
      </c>
      <c r="F17" s="7" t="s">
        <v>33</v>
      </c>
      <c r="G17" s="27" t="s">
        <v>52</v>
      </c>
      <c r="H17" s="28">
        <v>211</v>
      </c>
      <c r="I17" s="28" t="s">
        <v>53</v>
      </c>
      <c r="J17" s="9"/>
      <c r="K17" s="8" t="s">
        <v>32</v>
      </c>
      <c r="L17" s="28">
        <v>120</v>
      </c>
      <c r="M17" s="28">
        <f>2.2+4.24+17.1</f>
        <v>23.540000000000003</v>
      </c>
    </row>
    <row r="18" spans="1:13" ht="78" x14ac:dyDescent="0.3">
      <c r="A18" s="8">
        <v>13</v>
      </c>
      <c r="B18" s="8" t="s">
        <v>85</v>
      </c>
      <c r="C18" s="8" t="s">
        <v>19</v>
      </c>
      <c r="D18" s="8">
        <v>4</v>
      </c>
      <c r="E18" s="8" t="s">
        <v>22</v>
      </c>
      <c r="F18" s="8" t="s">
        <v>23</v>
      </c>
      <c r="G18" s="32" t="s">
        <v>45</v>
      </c>
      <c r="H18" s="25">
        <v>510</v>
      </c>
      <c r="I18" s="25">
        <v>1597.5</v>
      </c>
      <c r="J18" s="4"/>
      <c r="K18" s="5" t="s">
        <v>14</v>
      </c>
      <c r="L18" s="25">
        <v>638</v>
      </c>
      <c r="M18" s="25">
        <v>0</v>
      </c>
    </row>
    <row r="19" spans="1:13" ht="93.6" x14ac:dyDescent="0.3">
      <c r="A19" s="8">
        <v>14</v>
      </c>
      <c r="B19" s="40" t="s">
        <v>86</v>
      </c>
      <c r="C19" s="39" t="s">
        <v>19</v>
      </c>
      <c r="D19" s="39">
        <v>3</v>
      </c>
      <c r="E19" s="39" t="s">
        <v>60</v>
      </c>
      <c r="F19" s="42" t="s">
        <v>61</v>
      </c>
      <c r="G19" s="32" t="s">
        <v>52</v>
      </c>
      <c r="H19" s="25">
        <v>0</v>
      </c>
      <c r="I19" s="25">
        <v>0</v>
      </c>
      <c r="J19" s="4"/>
      <c r="K19" s="5" t="s">
        <v>106</v>
      </c>
      <c r="L19" s="25">
        <f>69+69</f>
        <v>138</v>
      </c>
      <c r="M19" s="25">
        <v>3.72</v>
      </c>
    </row>
    <row r="20" spans="1:13" ht="62.4" x14ac:dyDescent="0.3">
      <c r="A20" s="8">
        <v>15</v>
      </c>
      <c r="B20" s="39" t="s">
        <v>87</v>
      </c>
      <c r="C20" s="39" t="s">
        <v>19</v>
      </c>
      <c r="D20" s="39">
        <v>7</v>
      </c>
      <c r="E20" s="39" t="s">
        <v>54</v>
      </c>
      <c r="F20" s="39" t="s">
        <v>95</v>
      </c>
      <c r="G20" s="32" t="s">
        <v>68</v>
      </c>
      <c r="H20" s="25">
        <f>164+542+63</f>
        <v>769</v>
      </c>
      <c r="I20" s="25">
        <v>825.36</v>
      </c>
      <c r="J20" s="4"/>
      <c r="K20" s="5" t="s">
        <v>14</v>
      </c>
      <c r="L20" s="25">
        <f>120+120</f>
        <v>240</v>
      </c>
      <c r="M20" s="25">
        <v>14.2</v>
      </c>
    </row>
    <row r="21" spans="1:13" ht="31.2" x14ac:dyDescent="0.3">
      <c r="A21" s="8">
        <v>16</v>
      </c>
      <c r="B21" s="39" t="s">
        <v>88</v>
      </c>
      <c r="C21" s="39" t="s">
        <v>19</v>
      </c>
      <c r="D21" s="39">
        <v>6</v>
      </c>
      <c r="E21" s="39" t="s">
        <v>62</v>
      </c>
      <c r="F21" s="39" t="s">
        <v>96</v>
      </c>
      <c r="G21" s="32" t="s">
        <v>52</v>
      </c>
      <c r="H21" s="25">
        <v>714</v>
      </c>
      <c r="I21" s="25">
        <v>1366.1</v>
      </c>
      <c r="J21" s="4"/>
      <c r="K21" s="5" t="s">
        <v>14</v>
      </c>
      <c r="L21" s="25">
        <f>276+276</f>
        <v>552</v>
      </c>
      <c r="M21" s="25">
        <v>13.2</v>
      </c>
    </row>
    <row r="22" spans="1:13" ht="124.8" x14ac:dyDescent="0.3">
      <c r="A22" s="8">
        <v>17</v>
      </c>
      <c r="B22" s="39" t="s">
        <v>89</v>
      </c>
      <c r="C22" s="39" t="s">
        <v>19</v>
      </c>
      <c r="D22" s="39">
        <v>3</v>
      </c>
      <c r="E22" s="39" t="s">
        <v>62</v>
      </c>
      <c r="F22" s="39" t="s">
        <v>63</v>
      </c>
      <c r="G22" s="32" t="s">
        <v>52</v>
      </c>
      <c r="H22" s="25">
        <f>230+230</f>
        <v>460</v>
      </c>
      <c r="I22" s="25">
        <v>1776.18</v>
      </c>
      <c r="J22" s="4"/>
      <c r="K22" s="5" t="s">
        <v>14</v>
      </c>
      <c r="L22" s="25">
        <f>138+138</f>
        <v>276</v>
      </c>
      <c r="M22" s="25">
        <v>5.76</v>
      </c>
    </row>
    <row r="23" spans="1:13" ht="62.4" x14ac:dyDescent="0.3">
      <c r="A23" s="8">
        <v>18</v>
      </c>
      <c r="B23" s="39" t="s">
        <v>90</v>
      </c>
      <c r="C23" s="39" t="s">
        <v>19</v>
      </c>
      <c r="D23" s="39">
        <v>2</v>
      </c>
      <c r="E23" s="39" t="s">
        <v>64</v>
      </c>
      <c r="F23" s="43" t="s">
        <v>65</v>
      </c>
      <c r="G23" s="32" t="s">
        <v>52</v>
      </c>
      <c r="H23" s="25" t="s">
        <v>50</v>
      </c>
      <c r="I23" s="25">
        <v>0</v>
      </c>
      <c r="J23" s="4"/>
      <c r="K23" s="5" t="s">
        <v>106</v>
      </c>
      <c r="L23" s="25">
        <f>80+80</f>
        <v>160</v>
      </c>
      <c r="M23" s="25">
        <v>2.48</v>
      </c>
    </row>
    <row r="24" spans="1:13" ht="31.2" x14ac:dyDescent="0.3">
      <c r="A24" s="8">
        <v>19</v>
      </c>
      <c r="B24" s="40" t="s">
        <v>74</v>
      </c>
      <c r="C24" s="39" t="s">
        <v>19</v>
      </c>
      <c r="D24" s="39">
        <v>2</v>
      </c>
      <c r="E24" s="39" t="s">
        <v>66</v>
      </c>
      <c r="F24" s="43" t="s">
        <v>97</v>
      </c>
      <c r="G24" s="32" t="s">
        <v>52</v>
      </c>
      <c r="H24" s="25">
        <v>60.98</v>
      </c>
      <c r="I24" s="25">
        <v>0</v>
      </c>
      <c r="J24" s="4"/>
      <c r="K24" s="5" t="s">
        <v>106</v>
      </c>
      <c r="L24" s="25">
        <v>60</v>
      </c>
      <c r="M24" s="25">
        <v>1.24</v>
      </c>
    </row>
    <row r="25" spans="1:13" ht="46.8" x14ac:dyDescent="0.3">
      <c r="A25" s="8">
        <v>20</v>
      </c>
      <c r="B25" s="40" t="s">
        <v>91</v>
      </c>
      <c r="C25" s="39" t="s">
        <v>19</v>
      </c>
      <c r="D25" s="39">
        <v>4</v>
      </c>
      <c r="E25" s="39" t="s">
        <v>67</v>
      </c>
      <c r="F25" s="43" t="s">
        <v>98</v>
      </c>
      <c r="G25" s="32" t="s">
        <v>52</v>
      </c>
      <c r="H25" s="25">
        <v>918</v>
      </c>
      <c r="I25" s="25">
        <v>431.9</v>
      </c>
      <c r="J25" s="4"/>
      <c r="K25" s="5" t="s">
        <v>14</v>
      </c>
      <c r="L25" s="25">
        <f>240+240</f>
        <v>480</v>
      </c>
      <c r="M25" s="25">
        <v>8</v>
      </c>
    </row>
    <row r="26" spans="1:13" ht="62.4" x14ac:dyDescent="0.3">
      <c r="A26" s="8">
        <v>21</v>
      </c>
      <c r="B26" s="8" t="s">
        <v>24</v>
      </c>
      <c r="C26" s="8" t="s">
        <v>25</v>
      </c>
      <c r="D26" s="8">
        <v>5</v>
      </c>
      <c r="E26" s="8" t="s">
        <v>26</v>
      </c>
      <c r="F26" s="44" t="s">
        <v>27</v>
      </c>
      <c r="G26" s="32" t="s">
        <v>45</v>
      </c>
      <c r="H26" s="29" t="s">
        <v>50</v>
      </c>
      <c r="I26" s="29">
        <v>370.05</v>
      </c>
      <c r="J26" s="4"/>
      <c r="K26" s="5" t="s">
        <v>14</v>
      </c>
      <c r="L26" s="29">
        <v>242</v>
      </c>
      <c r="M26" s="29">
        <v>0</v>
      </c>
    </row>
    <row r="27" spans="1:13" ht="93.6" x14ac:dyDescent="0.3">
      <c r="A27" s="8">
        <v>22</v>
      </c>
      <c r="B27" s="8" t="s">
        <v>28</v>
      </c>
      <c r="C27" s="8" t="s">
        <v>25</v>
      </c>
      <c r="D27" s="8">
        <v>12</v>
      </c>
      <c r="E27" s="8" t="s">
        <v>26</v>
      </c>
      <c r="F27" s="44" t="s">
        <v>30</v>
      </c>
      <c r="G27" s="5" t="s">
        <v>45</v>
      </c>
      <c r="H27" s="26">
        <v>380.05</v>
      </c>
      <c r="I27" s="26">
        <v>0</v>
      </c>
      <c r="J27" s="9"/>
      <c r="K27" s="41" t="s">
        <v>29</v>
      </c>
      <c r="L27" s="26">
        <v>827</v>
      </c>
      <c r="M27" s="26">
        <v>0</v>
      </c>
    </row>
    <row r="28" spans="1:13" ht="140.4" customHeight="1" x14ac:dyDescent="0.25">
      <c r="A28" s="8">
        <v>23</v>
      </c>
      <c r="B28" s="8" t="s">
        <v>28</v>
      </c>
      <c r="C28" s="8" t="s">
        <v>25</v>
      </c>
      <c r="D28" s="8">
        <v>3</v>
      </c>
      <c r="E28" s="8" t="s">
        <v>31</v>
      </c>
      <c r="F28" s="7" t="s">
        <v>36</v>
      </c>
      <c r="G28" s="5" t="s">
        <v>52</v>
      </c>
      <c r="H28" s="26">
        <v>328</v>
      </c>
      <c r="I28" s="26" t="s">
        <v>53</v>
      </c>
      <c r="J28" s="9"/>
      <c r="K28" s="5" t="s">
        <v>32</v>
      </c>
      <c r="L28" s="26">
        <v>180</v>
      </c>
      <c r="M28" s="26">
        <f>2.88+13.8</f>
        <v>16.68</v>
      </c>
    </row>
    <row r="29" spans="1:13" ht="69.75" customHeight="1" x14ac:dyDescent="0.25">
      <c r="A29" s="8">
        <v>24</v>
      </c>
      <c r="B29" s="10" t="s">
        <v>28</v>
      </c>
      <c r="C29" s="10" t="s">
        <v>25</v>
      </c>
      <c r="D29" s="10">
        <v>2</v>
      </c>
      <c r="E29" s="10" t="s">
        <v>31</v>
      </c>
      <c r="F29" s="7" t="s">
        <v>37</v>
      </c>
      <c r="G29" s="5" t="s">
        <v>52</v>
      </c>
      <c r="H29" s="26">
        <v>220</v>
      </c>
      <c r="I29" s="26">
        <v>599.02</v>
      </c>
      <c r="J29" s="9"/>
      <c r="K29" s="5" t="s">
        <v>14</v>
      </c>
      <c r="L29" s="26">
        <v>120</v>
      </c>
      <c r="M29" s="26">
        <f>4.24+11.2+2.2</f>
        <v>17.64</v>
      </c>
    </row>
    <row r="30" spans="1:13" ht="78" x14ac:dyDescent="0.25">
      <c r="A30" s="8">
        <v>25</v>
      </c>
      <c r="B30" s="8" t="s">
        <v>28</v>
      </c>
      <c r="C30" s="5" t="s">
        <v>25</v>
      </c>
      <c r="D30" s="5">
        <v>4</v>
      </c>
      <c r="E30" s="8" t="s">
        <v>31</v>
      </c>
      <c r="F30" s="8" t="s">
        <v>38</v>
      </c>
      <c r="G30" s="5" t="s">
        <v>52</v>
      </c>
      <c r="H30" s="26">
        <v>585</v>
      </c>
      <c r="I30" s="26">
        <v>542.82000000000005</v>
      </c>
      <c r="J30" s="9"/>
      <c r="K30" s="8" t="s">
        <v>14</v>
      </c>
      <c r="L30" s="26">
        <v>240</v>
      </c>
      <c r="M30" s="26">
        <f>12.72+5.1+3.84</f>
        <v>21.66</v>
      </c>
    </row>
    <row r="31" spans="1:13" ht="78" x14ac:dyDescent="0.25">
      <c r="A31" s="8">
        <v>26</v>
      </c>
      <c r="B31" s="39" t="s">
        <v>92</v>
      </c>
      <c r="C31" s="39" t="s">
        <v>25</v>
      </c>
      <c r="D31" s="39">
        <v>3</v>
      </c>
      <c r="E31" s="39" t="s">
        <v>69</v>
      </c>
      <c r="F31" s="40" t="s">
        <v>70</v>
      </c>
      <c r="G31" s="5" t="s">
        <v>52</v>
      </c>
      <c r="H31" s="26" t="s">
        <v>50</v>
      </c>
      <c r="I31" s="26">
        <v>0</v>
      </c>
      <c r="J31" s="9"/>
      <c r="K31" s="8" t="s">
        <v>106</v>
      </c>
      <c r="L31" s="26">
        <f>69+69</f>
        <v>138</v>
      </c>
      <c r="M31" s="26">
        <v>3.72</v>
      </c>
    </row>
    <row r="32" spans="1:13" ht="124.8" x14ac:dyDescent="0.25">
      <c r="A32" s="8">
        <v>27</v>
      </c>
      <c r="B32" s="39" t="s">
        <v>91</v>
      </c>
      <c r="C32" s="39" t="s">
        <v>25</v>
      </c>
      <c r="D32" s="39">
        <v>3</v>
      </c>
      <c r="E32" s="39" t="s">
        <v>71</v>
      </c>
      <c r="F32" s="39" t="s">
        <v>100</v>
      </c>
      <c r="G32" s="5" t="s">
        <v>52</v>
      </c>
      <c r="H32" s="26" t="s">
        <v>50</v>
      </c>
      <c r="I32" s="26">
        <v>0</v>
      </c>
      <c r="J32" s="9"/>
      <c r="K32" s="8" t="s">
        <v>106</v>
      </c>
      <c r="L32" s="26">
        <f>92+92</f>
        <v>184</v>
      </c>
      <c r="M32" s="26">
        <f>3.72+50</f>
        <v>53.72</v>
      </c>
    </row>
    <row r="33" spans="1:13" ht="124.8" x14ac:dyDescent="0.25">
      <c r="A33" s="8">
        <v>28</v>
      </c>
      <c r="B33" s="40" t="s">
        <v>93</v>
      </c>
      <c r="C33" s="40" t="s">
        <v>72</v>
      </c>
      <c r="D33" s="40">
        <v>5</v>
      </c>
      <c r="E33" s="40" t="s">
        <v>39</v>
      </c>
      <c r="F33" s="40" t="s">
        <v>99</v>
      </c>
      <c r="G33" s="5" t="s">
        <v>68</v>
      </c>
      <c r="H33" s="26" t="s">
        <v>51</v>
      </c>
      <c r="I33" s="26" t="s">
        <v>51</v>
      </c>
      <c r="J33" s="9"/>
      <c r="K33" s="8" t="s">
        <v>14</v>
      </c>
      <c r="L33" s="26" t="s">
        <v>51</v>
      </c>
      <c r="M33" s="26" t="s">
        <v>51</v>
      </c>
    </row>
    <row r="34" spans="1:13" ht="15.6" x14ac:dyDescent="0.3">
      <c r="A34" s="12"/>
      <c r="B34" s="13"/>
      <c r="C34" s="11"/>
      <c r="D34" s="11"/>
      <c r="E34" s="11"/>
      <c r="F34" s="13"/>
      <c r="G34" s="14"/>
      <c r="H34" s="15"/>
      <c r="I34" s="16"/>
      <c r="J34" s="17"/>
      <c r="K34" s="18"/>
      <c r="L34" s="17"/>
      <c r="M34" s="16"/>
    </row>
    <row r="35" spans="1:13" x14ac:dyDescent="0.25">
      <c r="A35" s="19" t="s">
        <v>46</v>
      </c>
      <c r="B35" s="19"/>
      <c r="C35" s="19"/>
      <c r="D35" s="19"/>
      <c r="E35" s="19"/>
      <c r="F35" s="19"/>
      <c r="G35" s="19"/>
      <c r="H35" s="19"/>
      <c r="I35" s="19"/>
      <c r="J35" s="20"/>
    </row>
    <row r="36" spans="1:13" x14ac:dyDescent="0.25">
      <c r="A36" s="19" t="s">
        <v>47</v>
      </c>
      <c r="B36" s="19"/>
      <c r="C36" s="19"/>
      <c r="D36" s="19"/>
      <c r="E36" s="19"/>
      <c r="F36" s="19"/>
      <c r="G36" s="19"/>
      <c r="H36" s="19"/>
      <c r="I36" s="19"/>
      <c r="J36" s="20"/>
    </row>
    <row r="37" spans="1:13" x14ac:dyDescent="0.25">
      <c r="A37" s="1" t="s">
        <v>48</v>
      </c>
    </row>
    <row r="38" spans="1:13" x14ac:dyDescent="0.25">
      <c r="A38" s="1" t="s">
        <v>49</v>
      </c>
    </row>
    <row r="40" spans="1:13" ht="15.6" x14ac:dyDescent="0.25">
      <c r="J40" s="19"/>
      <c r="K40" s="21"/>
      <c r="L40" s="19"/>
    </row>
    <row r="41" spans="1:13" ht="14.4" x14ac:dyDescent="0.3">
      <c r="A41" s="30" t="s">
        <v>76</v>
      </c>
      <c r="B41" s="31"/>
      <c r="J41" s="19"/>
      <c r="K41" s="19"/>
      <c r="L41" s="19"/>
    </row>
    <row r="42" spans="1:13" x14ac:dyDescent="0.25">
      <c r="A42" s="33" t="s">
        <v>52</v>
      </c>
      <c r="B42" s="34" t="s">
        <v>77</v>
      </c>
    </row>
    <row r="43" spans="1:13" x14ac:dyDescent="0.25">
      <c r="A43" s="33" t="s">
        <v>68</v>
      </c>
      <c r="B43" s="34" t="s">
        <v>78</v>
      </c>
    </row>
    <row r="44" spans="1:13" x14ac:dyDescent="0.25">
      <c r="A44" s="33" t="s">
        <v>45</v>
      </c>
      <c r="B44" s="34" t="s">
        <v>79</v>
      </c>
    </row>
    <row r="45" spans="1:13" x14ac:dyDescent="0.25">
      <c r="A45" s="35" t="s">
        <v>59</v>
      </c>
      <c r="B45" s="36" t="s">
        <v>80</v>
      </c>
    </row>
    <row r="48" spans="1:13" ht="15.6" customHeight="1" x14ac:dyDescent="0.3">
      <c r="A48" s="45" t="s">
        <v>104</v>
      </c>
      <c r="B48" s="45"/>
      <c r="C48" s="45"/>
    </row>
    <row r="49" spans="1:3" ht="15.6" customHeight="1" x14ac:dyDescent="0.25">
      <c r="A49" s="46" t="s">
        <v>101</v>
      </c>
      <c r="B49" s="46"/>
      <c r="C49" s="46"/>
    </row>
    <row r="50" spans="1:3" ht="15.6" customHeight="1" x14ac:dyDescent="0.25">
      <c r="A50" s="47" t="s">
        <v>102</v>
      </c>
      <c r="B50" s="47"/>
      <c r="C50" s="47"/>
    </row>
    <row r="51" spans="1:3" ht="15.6" customHeight="1" x14ac:dyDescent="0.3">
      <c r="A51" s="45" t="s">
        <v>103</v>
      </c>
      <c r="B51" s="45"/>
      <c r="C51" s="45"/>
    </row>
  </sheetData>
  <mergeCells count="13">
    <mergeCell ref="E4:E5"/>
    <mergeCell ref="F4:F5"/>
    <mergeCell ref="G4:G5"/>
    <mergeCell ref="M4:M5"/>
    <mergeCell ref="L4:L5"/>
    <mergeCell ref="J4:K4"/>
    <mergeCell ref="I4:I5"/>
    <mergeCell ref="H4:H5"/>
    <mergeCell ref="A2:M2"/>
    <mergeCell ref="A4:A5"/>
    <mergeCell ref="B4:B5"/>
    <mergeCell ref="C4:C5"/>
    <mergeCell ref="D4:D5"/>
  </mergeCells>
  <pageMargins left="0.15748031496062992" right="0.15748031496062992" top="0.33" bottom="0.43" header="0.17" footer="0.17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LR IEM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Aleksandrs Gromovs</dc:creator>
  <cp:lastModifiedBy>Nadežda Tatarenko</cp:lastModifiedBy>
  <cp:lastPrinted>2026-01-19T05:52:25Z</cp:lastPrinted>
  <dcterms:created xsi:type="dcterms:W3CDTF">2025-04-11T06:03:48Z</dcterms:created>
  <dcterms:modified xsi:type="dcterms:W3CDTF">2026-01-21T15:37:24Z</dcterms:modified>
</cp:coreProperties>
</file>