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irbe2.rs.gov.lv\VRS_GP\Galvena_parvalde\Finansu_parvalde\VRS FP\FP kopejas lietosanas mapes\atskaites\KOMANDĒJUMI\Publikacijas\2025-III\"/>
    </mc:Choice>
  </mc:AlternateContent>
  <xr:revisionPtr revIDLastSave="0" documentId="13_ncr:1_{FD719273-9D28-4BEB-8F03-83B135E098E2}" xr6:coauthVersionLast="36" xr6:coauthVersionMax="36" xr10:uidLastSave="{00000000-0000-0000-0000-000000000000}"/>
  <bookViews>
    <workbookView xWindow="0" yWindow="0" windowWidth="24504" windowHeight="12144" xr2:uid="{00000000-000D-0000-FFFF-FFFF00000000}"/>
  </bookViews>
  <sheets>
    <sheet name="Sheet1" sheetId="1" r:id="rId1"/>
  </sheets>
  <definedNames>
    <definedName name="_xlnm._FilterDatabase" localSheetId="0" hidden="1">Sheet1!$A$5:$M$45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9" i="1" l="1"/>
  <c r="H19" i="1"/>
  <c r="L18" i="1"/>
  <c r="L17" i="1"/>
  <c r="L15" i="1"/>
  <c r="M14" i="1"/>
  <c r="M10" i="1"/>
  <c r="L41" i="1" l="1"/>
  <c r="M37" i="1" l="1"/>
  <c r="L36" i="1"/>
  <c r="L35" i="1"/>
  <c r="L34" i="1"/>
  <c r="H34" i="1"/>
  <c r="L33" i="1"/>
  <c r="L31" i="1"/>
  <c r="M30" i="1"/>
  <c r="L30" i="1"/>
  <c r="L29" i="1"/>
  <c r="L8" i="1"/>
  <c r="L6" i="1"/>
  <c r="L28" i="1" l="1"/>
  <c r="M27" i="1"/>
  <c r="L26" i="1"/>
  <c r="L25" i="1"/>
  <c r="M24" i="1"/>
  <c r="L24" i="1"/>
  <c r="L22" i="1"/>
  <c r="H22" i="1"/>
  <c r="L20" i="1"/>
  <c r="L21" i="1"/>
</calcChain>
</file>

<file path=xl/sharedStrings.xml><?xml version="1.0" encoding="utf-8"?>
<sst xmlns="http://schemas.openxmlformats.org/spreadsheetml/2006/main" count="280" uniqueCount="134">
  <si>
    <t>Mēnesis</t>
  </si>
  <si>
    <t xml:space="preserve">Biznesa </t>
  </si>
  <si>
    <t>Ekonomiskā</t>
  </si>
  <si>
    <t>Amata nosaukums</t>
  </si>
  <si>
    <t>Dienu skaits</t>
  </si>
  <si>
    <t>Valsts, pilsēta</t>
  </si>
  <si>
    <t>Komandējuma mērķis</t>
  </si>
  <si>
    <t>Finansējuma avots</t>
  </si>
  <si>
    <t>Aviobiļešu klase (atzīmē ar x)</t>
  </si>
  <si>
    <t>Nr. p.k.</t>
  </si>
  <si>
    <t>galvenais inspektors</t>
  </si>
  <si>
    <t>vecākais inspektors</t>
  </si>
  <si>
    <r>
      <t xml:space="preserve">Izdevumi par  viesnīcu (naktsmītni), </t>
    </r>
    <r>
      <rPr>
        <i/>
        <sz val="11"/>
        <color theme="1"/>
        <rFont val="Times New Roman"/>
        <family val="1"/>
        <charset val="186"/>
      </rPr>
      <t>summa</t>
    </r>
  </si>
  <si>
    <r>
      <t>Izdevumi par aviobiļetēm,</t>
    </r>
    <r>
      <rPr>
        <i/>
        <sz val="11"/>
        <color theme="1"/>
        <rFont val="Times New Roman"/>
        <family val="1"/>
        <charset val="186"/>
      </rPr>
      <t xml:space="preserve"> summa</t>
    </r>
  </si>
  <si>
    <r>
      <t xml:space="preserve">Dienas nauda, </t>
    </r>
    <r>
      <rPr>
        <i/>
        <sz val="11"/>
        <color theme="1"/>
        <rFont val="Times New Roman"/>
        <family val="1"/>
        <charset val="186"/>
      </rPr>
      <t>summa</t>
    </r>
  </si>
  <si>
    <r>
      <t xml:space="preserve">Citi komandējuma izdevumi,  </t>
    </r>
    <r>
      <rPr>
        <i/>
        <sz val="11"/>
        <color theme="1"/>
        <rFont val="Times New Roman"/>
        <family val="1"/>
        <charset val="186"/>
      </rPr>
      <t>summa</t>
    </r>
  </si>
  <si>
    <t>PB</t>
  </si>
  <si>
    <t>FR</t>
  </si>
  <si>
    <t>Igaunija, Tallina</t>
  </si>
  <si>
    <t>Polija</t>
  </si>
  <si>
    <t>Lietuva</t>
  </si>
  <si>
    <t>Lietuva, Viļņa</t>
  </si>
  <si>
    <t>RPVP</t>
  </si>
  <si>
    <t>ICMPD</t>
  </si>
  <si>
    <t>* izdevumus sedz uzaicinātājs</t>
  </si>
  <si>
    <t>** izdevumus sedz Iekšlietu ministrija</t>
  </si>
  <si>
    <t>Finansējuma avoti:</t>
  </si>
  <si>
    <t>Valsts pamatbudžets</t>
  </si>
  <si>
    <t>Finansiālā atbalsta instrumenta robežu pārvaldībai un vīzu politikai (2021.-2027.) projektu finansējums</t>
  </si>
  <si>
    <t>Finansējums "FRONTEX Aģentūras starptautisko operāciju nodrošināšana" ietvaros</t>
  </si>
  <si>
    <t>Izdevumi citu Eiropas Savienības politiku instrumentu projektu un pasākumu īstenošanai</t>
  </si>
  <si>
    <t>Informācija par Valsts robežsardzes ārvalstu komandējumu izdevumiem III ceturksnī</t>
  </si>
  <si>
    <t>docents 
vecākā inspektore</t>
  </si>
  <si>
    <t>jūlijs</t>
  </si>
  <si>
    <t>Polija, 
Varšava</t>
  </si>
  <si>
    <t>Dalība Frontex aģentūras organizētajā EIBM 
apmācību kursā</t>
  </si>
  <si>
    <t>direktora vietnieks</t>
  </si>
  <si>
    <t>Polija, Varšava</t>
  </si>
  <si>
    <t>Dalība Frontex aģentūras organizētajā sanāksmē nozares kvalifikāciju sistēmas robežapsardzībai izstrādei</t>
  </si>
  <si>
    <t>pārvaldes priekšnieks 
nodaļas prieksnieks</t>
  </si>
  <si>
    <t>Dalība Frontex aģentūras organizētajā 7.kontingenta atklāšanas ceremonijā</t>
  </si>
  <si>
    <t>galvenais inspektors
nodaļas priekšnieks</t>
  </si>
  <si>
    <t>augusts</t>
  </si>
  <si>
    <t>Igaunija, Narva</t>
  </si>
  <si>
    <t xml:space="preserve">Dalība  5. studiju moduļa “Inovācijas un tehnoloģijas robežu drošībā” (Eiropas kopīgajā maģistra studiju programmā “Stratēģiskā robežu pārvaldība” (EJMSBM)) </t>
  </si>
  <si>
    <t>galvenā inspektore</t>
  </si>
  <si>
    <t>Beļģija, Brisele</t>
  </si>
  <si>
    <t>Dalība ES Padomes organizētā Robežu jautājumu darba grupas  (FRONTIERS) sanāksmē</t>
  </si>
  <si>
    <t>Horvātija, Splita</t>
  </si>
  <si>
    <t>Dalība Frontex aģentūras organizētajā Frontex-Interpol dokumentu elektroniskās bibliotēkas sistēmas (FIELDS) darbības un rokasgrāmatas izstrādes darba grupas sanāksmē</t>
  </si>
  <si>
    <t>Dalība Frontex aģentūras organizētajā kinologu apmācību kursa izstrādes sanāksmē</t>
  </si>
  <si>
    <t>septembris</t>
  </si>
  <si>
    <t>Dalība ES Padomes organizētā Integrācijas,  migrācija un izraidīšanas  jautājumu darba grupas  (IMEX) sanāksmē</t>
  </si>
  <si>
    <t>Amsterdama, Nīderlande</t>
  </si>
  <si>
    <t xml:space="preserve">Dalība  6. studiju moduļa “Robežu drošības praktiskās pārvaldības izpēte” (Eiropas kopīgajā maģistra studiju programmā “Stratēģiskā robežu pārvaldība” (EJMSBM)) </t>
  </si>
  <si>
    <t>Dānija, Kopenhāgena</t>
  </si>
  <si>
    <t>Dalība Frontex aģentūras Valdes 106.sēdē</t>
  </si>
  <si>
    <t>septembris/
oktobris</t>
  </si>
  <si>
    <t>Nīderlande, Amsterdama</t>
  </si>
  <si>
    <t>Moldova, Edinet</t>
  </si>
  <si>
    <t>Apmācību kursu organizēšana Moldovas Robežpolicijas amatpersonām</t>
  </si>
  <si>
    <t xml:space="preserve">pārvaldes priekšnieks            pārvaldes priekšnieka vietnieks (Kriminālizmeklēšanas dienesta priekšnieks)                                             I kategorijas dienesta priekšnieks
robežapsardzības nodaļas priekšnieks                                      galvenais inspektors    </t>
  </si>
  <si>
    <t>Darba tikšanās, lai apspriestu 2024. gada sadarbības rezultātus uz LV-LT valsts robežas, kā arī kopējos pasākumus</t>
  </si>
  <si>
    <t>Valsts robežsardzes priekšnieks pārvaldes priekšnieks  	              inspektors</t>
  </si>
  <si>
    <t>Lietuva, Traķi</t>
  </si>
  <si>
    <t>vecākais inspektors                   vecākais inspektors</t>
  </si>
  <si>
    <t>Vācija</t>
  </si>
  <si>
    <t>Nīderlande, Hāga</t>
  </si>
  <si>
    <t>galvenais inspektors
galvenais inspektors</t>
  </si>
  <si>
    <t>Dānija</t>
  </si>
  <si>
    <t>Dalība “DALO Industry Days” izstādē Dānijā</t>
  </si>
  <si>
    <t>Valsts robežsardzes priekšnieks pārvaldes priekšnieks  	              nodaļas priekšnieks</t>
  </si>
  <si>
    <t>Somija</t>
  </si>
  <si>
    <t>Valsts robežsardzes  un Somijas Robežsardzes priekšnieku tikšanās</t>
  </si>
  <si>
    <t>pārvaldes priekšnieka vietnieks (aviācijas jautājumos)                    gaisa kuģa tehniskās apkopes inženieris (mehāniķis)                  posma komandieris</t>
  </si>
  <si>
    <t>Dalība BALEX 2025 apmācībās</t>
  </si>
  <si>
    <t>Valsts robežsardzes priekšnieks  	inspektors</t>
  </si>
  <si>
    <t>Polija, Belestoka</t>
  </si>
  <si>
    <t>Valsts robežsardzes priekšnieka vizīte Belostokā, Polijā</t>
  </si>
  <si>
    <t xml:space="preserve">Amerikas Savienotās Valstis, Vašingtona, El Paso, Bleina </t>
  </si>
  <si>
    <t>vecākais inspektors                        kuģa kapteinis</t>
  </si>
  <si>
    <t>centra priekšnieks                    vecākais inspektors</t>
  </si>
  <si>
    <t>Kipra, Larnaka</t>
  </si>
  <si>
    <t>I kategorijas dienesta priekšnieka vietnieks                                    galvenais inspektors</t>
  </si>
  <si>
    <t>Čehija, Prāga</t>
  </si>
  <si>
    <t>Dalība EMT 7. Aizturēšanas centru pārstāvju seminārā</t>
  </si>
  <si>
    <t xml:space="preserve">valsts robežsardzes priekšnieka vietnieks (Galvenās pārvaldes priekšnieks)                             pārvaldes priekšnieka vietnieks (jūras jautājumos) 	</t>
  </si>
  <si>
    <t>Itālija</t>
  </si>
  <si>
    <t>Dalība 4. Pasaules Krasta Apsardzes Samitā</t>
  </si>
  <si>
    <t>nodaļas priekšnieks                 vecākais inspektors              inspektors (kinologs)</t>
  </si>
  <si>
    <t>Polija, Ļubaņa</t>
  </si>
  <si>
    <t xml:space="preserve"> Dalība IV Starptautiskajās kinologu sacensībās Lubaņā (Polijā) </t>
  </si>
  <si>
    <t>Valsts robežsardzes priekšnieks pārvaldes priekšnieks</t>
  </si>
  <si>
    <t>Vācija, Potsdama</t>
  </si>
  <si>
    <t>Dalība Vācijas un Baltijas valstu robežapsardzību iestāžu priekšnieku tikšanās</t>
  </si>
  <si>
    <t xml:space="preserve">Lietuva, Panevēža </t>
  </si>
  <si>
    <t>Dalība Baltijas valstu Policijas un robežsardzes iestāžu priekšnieku sanāksmē</t>
  </si>
  <si>
    <t>Valsts robežsardzes priekšnieks</t>
  </si>
  <si>
    <t>pārvaldes priekšnieks
VRK direktora vietniece</t>
  </si>
  <si>
    <t>Vjetnama</t>
  </si>
  <si>
    <t>Somija, Helsinki un Imatra</t>
  </si>
  <si>
    <t xml:space="preserve">Valsts robežsardzes priekšnieks nodaļas priekšnieks </t>
  </si>
  <si>
    <t>Lietuva, Utena</t>
  </si>
  <si>
    <t>galvenais inspektors          galvenais inspektors</t>
  </si>
  <si>
    <t>*</t>
  </si>
  <si>
    <t>x</t>
  </si>
  <si>
    <t>**</t>
  </si>
  <si>
    <t>pārvaldes priekšnieks 
nodaļas priekšnieks</t>
  </si>
  <si>
    <t>lektors
vecākais inspektors</t>
  </si>
  <si>
    <t>***</t>
  </si>
  <si>
    <t>Dalība JPRSC kursā Bukeburgā (Vācijā)</t>
  </si>
  <si>
    <t>Pieredzas apmaiņas vizīte projekta Nr. VRK/RPVP/2025/3 “Latvijas robežu 
drošības iestāžu sadarbības kapacitātes stiprināšana 
Eiropas integrētai robežu pārvaldībai” ietvaros</t>
  </si>
  <si>
    <t>Dalība pasākumā ATLAS NAVAL HEL WORSHOP 2025</t>
  </si>
  <si>
    <t>Dalība  pieredzes apmaiņa vizītē</t>
  </si>
  <si>
    <t xml:space="preserve">Dalība mācībās MMO Baltic Sea 2025 – BSRBCC </t>
  </si>
  <si>
    <t>Dalība apmācībās "Meklēšanas un glābšanas operāciju vadītājs"</t>
  </si>
  <si>
    <t>Dalība Europol ES DV Lawenforcement sanāksmē
Dalība Eiropas Policijas priekšnieku konventā (EPCC) 2025</t>
  </si>
  <si>
    <t>Dalība BSRBCC seminārā</t>
  </si>
  <si>
    <t xml:space="preserve">Dalība  projekta "EURLO Vietnam 2" atklāšanas konferencē </t>
  </si>
  <si>
    <t>Dalība Lietuvas policijas gadadienā (Guardian Angel Day)</t>
  </si>
  <si>
    <t xml:space="preserve">lektors
lektors
sakaru virsnieks                                  </t>
  </si>
  <si>
    <t>pārvaldes priekšnieks                galvenais inspektors              galvenais inspektors   	                  docents                                     docents</t>
  </si>
  <si>
    <t>dienesta priekšnieks</t>
  </si>
  <si>
    <t>pārvaldes priekšnieks                dienesta priekšnieks              pārvaldes priekšnieka vietnieks (robežkontroles un imigrācijas jautājumos)
dienesta priekšnieks
dienesta priekšnieks</t>
  </si>
  <si>
    <t xml:space="preserve">pārvaldes priekšnieka vietnieks (robežkontroles un imigrācijas jautājumos)                                 dienesta priekšnieks  dienesta priekšnieks   dienesta priekšnieks                         docents
galvenais inspektors            inspektors </t>
  </si>
  <si>
    <t>*** aviotransports netika izmantots</t>
  </si>
  <si>
    <t>**** izdevumus sedz Valsts robežsardzes koledža</t>
  </si>
  <si>
    <t>****</t>
  </si>
  <si>
    <t>0.00</t>
  </si>
  <si>
    <t>302.24</t>
  </si>
  <si>
    <t>424.00</t>
  </si>
  <si>
    <t>380.00</t>
  </si>
  <si>
    <t>Dalība darba grupā par sejas pazīmju terminoloģijas tulkošanu ES valodās</t>
  </si>
  <si>
    <t>Dalība Lietuvas Robežsardzes dienesta Aviācijas pārvaldes svinīgajos pasākumos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</si>
</sst>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name val="Times New Roman"/>
      <family val="1"/>
    </font>
    <font>
      <i/>
      <sz val="12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5" fillId="0" borderId="1" xfId="0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0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C43" zoomScaleNormal="100" workbookViewId="0">
      <selection activeCell="O9" sqref="O9"/>
    </sheetView>
  </sheetViews>
  <sheetFormatPr defaultColWidth="9.109375" defaultRowHeight="13.8" x14ac:dyDescent="0.25"/>
  <cols>
    <col min="1" max="1" width="6.5546875" style="19" customWidth="1"/>
    <col min="2" max="2" width="32.109375" style="19" customWidth="1"/>
    <col min="3" max="3" width="11.44140625" style="19" customWidth="1"/>
    <col min="4" max="4" width="9.109375" style="19"/>
    <col min="5" max="5" width="12.33203125" style="19" customWidth="1"/>
    <col min="6" max="6" width="38.6640625" style="19" bestFit="1" customWidth="1"/>
    <col min="7" max="7" width="13.6640625" style="19" customWidth="1"/>
    <col min="8" max="8" width="14.88671875" style="19" customWidth="1"/>
    <col min="9" max="9" width="13.5546875" style="19" customWidth="1"/>
    <col min="10" max="10" width="12.5546875" style="19" customWidth="1"/>
    <col min="11" max="11" width="14" style="19" customWidth="1"/>
    <col min="12" max="12" width="12" style="19" customWidth="1"/>
    <col min="13" max="13" width="23.6640625" style="19" customWidth="1"/>
    <col min="14" max="16384" width="9.109375" style="19"/>
  </cols>
  <sheetData>
    <row r="1" spans="1:14" x14ac:dyDescent="0.25">
      <c r="M1" s="20"/>
    </row>
    <row r="2" spans="1:14" x14ac:dyDescent="0.25">
      <c r="A2" s="48" t="s">
        <v>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4" spans="1:14" ht="26.1" customHeight="1" x14ac:dyDescent="0.25">
      <c r="A4" s="46" t="s">
        <v>9</v>
      </c>
      <c r="B4" s="46" t="s">
        <v>3</v>
      </c>
      <c r="C4" s="46" t="s">
        <v>0</v>
      </c>
      <c r="D4" s="46" t="s">
        <v>4</v>
      </c>
      <c r="E4" s="46" t="s">
        <v>5</v>
      </c>
      <c r="F4" s="46" t="s">
        <v>6</v>
      </c>
      <c r="G4" s="49" t="s">
        <v>7</v>
      </c>
      <c r="H4" s="49" t="s">
        <v>12</v>
      </c>
      <c r="I4" s="49" t="s">
        <v>13</v>
      </c>
      <c r="J4" s="49" t="s">
        <v>8</v>
      </c>
      <c r="K4" s="49"/>
      <c r="L4" s="49" t="s">
        <v>14</v>
      </c>
      <c r="M4" s="49" t="s">
        <v>15</v>
      </c>
    </row>
    <row r="5" spans="1:14" ht="30" customHeight="1" x14ac:dyDescent="0.25">
      <c r="A5" s="47"/>
      <c r="B5" s="47"/>
      <c r="C5" s="47"/>
      <c r="D5" s="47"/>
      <c r="E5" s="47"/>
      <c r="F5" s="47"/>
      <c r="G5" s="46"/>
      <c r="H5" s="49"/>
      <c r="I5" s="49"/>
      <c r="J5" s="11" t="s">
        <v>1</v>
      </c>
      <c r="K5" s="11" t="s">
        <v>2</v>
      </c>
      <c r="L5" s="49"/>
      <c r="M5" s="49"/>
    </row>
    <row r="6" spans="1:14" ht="46.8" x14ac:dyDescent="0.3">
      <c r="A6" s="12">
        <v>1</v>
      </c>
      <c r="B6" s="14" t="s">
        <v>32</v>
      </c>
      <c r="C6" s="12" t="s">
        <v>33</v>
      </c>
      <c r="D6" s="12">
        <v>4</v>
      </c>
      <c r="E6" s="12" t="s">
        <v>34</v>
      </c>
      <c r="F6" s="12" t="s">
        <v>35</v>
      </c>
      <c r="G6" s="3" t="s">
        <v>17</v>
      </c>
      <c r="H6" s="6">
        <v>680</v>
      </c>
      <c r="I6" s="4">
        <v>778.36</v>
      </c>
      <c r="J6" s="21"/>
      <c r="K6" s="4" t="s">
        <v>105</v>
      </c>
      <c r="L6" s="6">
        <f>213.75*2</f>
        <v>427.5</v>
      </c>
      <c r="M6" s="6">
        <v>0</v>
      </c>
    </row>
    <row r="7" spans="1:14" ht="46.8" x14ac:dyDescent="0.3">
      <c r="A7" s="12">
        <v>2</v>
      </c>
      <c r="B7" s="15" t="s">
        <v>36</v>
      </c>
      <c r="C7" s="13" t="s">
        <v>33</v>
      </c>
      <c r="D7" s="13">
        <v>7</v>
      </c>
      <c r="E7" s="13" t="s">
        <v>37</v>
      </c>
      <c r="F7" s="13" t="s">
        <v>38</v>
      </c>
      <c r="G7" s="3" t="s">
        <v>17</v>
      </c>
      <c r="H7" s="6">
        <v>445</v>
      </c>
      <c r="I7" s="4">
        <v>517.25</v>
      </c>
      <c r="J7" s="21"/>
      <c r="K7" s="4" t="s">
        <v>105</v>
      </c>
      <c r="L7" s="6">
        <v>475</v>
      </c>
      <c r="M7" s="6">
        <v>0</v>
      </c>
    </row>
    <row r="8" spans="1:14" ht="31.2" x14ac:dyDescent="0.25">
      <c r="A8" s="12">
        <v>3</v>
      </c>
      <c r="B8" s="14" t="s">
        <v>39</v>
      </c>
      <c r="C8" s="12" t="s">
        <v>33</v>
      </c>
      <c r="D8" s="12">
        <v>3</v>
      </c>
      <c r="E8" s="12" t="s">
        <v>18</v>
      </c>
      <c r="F8" s="12" t="s">
        <v>40</v>
      </c>
      <c r="G8" s="3" t="s">
        <v>17</v>
      </c>
      <c r="H8" s="22">
        <v>344</v>
      </c>
      <c r="I8" s="6">
        <v>0</v>
      </c>
      <c r="J8" s="23"/>
      <c r="K8" s="2" t="s">
        <v>109</v>
      </c>
      <c r="L8" s="22">
        <f>187.5*2</f>
        <v>375</v>
      </c>
      <c r="M8" s="22">
        <v>40</v>
      </c>
    </row>
    <row r="9" spans="1:14" ht="78" x14ac:dyDescent="0.25">
      <c r="A9" s="13">
        <v>4</v>
      </c>
      <c r="B9" s="15" t="s">
        <v>41</v>
      </c>
      <c r="C9" s="13" t="s">
        <v>42</v>
      </c>
      <c r="D9" s="13">
        <v>6</v>
      </c>
      <c r="E9" s="13" t="s">
        <v>43</v>
      </c>
      <c r="F9" s="13" t="s">
        <v>44</v>
      </c>
      <c r="G9" s="3" t="s">
        <v>17</v>
      </c>
      <c r="H9" s="6" t="s">
        <v>104</v>
      </c>
      <c r="I9" s="4" t="s">
        <v>128</v>
      </c>
      <c r="J9" s="24"/>
      <c r="K9" s="2" t="s">
        <v>109</v>
      </c>
      <c r="L9" s="6">
        <f>128*2</f>
        <v>256</v>
      </c>
      <c r="M9" s="6">
        <v>7.44</v>
      </c>
      <c r="N9" s="45"/>
    </row>
    <row r="10" spans="1:14" ht="46.8" x14ac:dyDescent="0.25">
      <c r="A10" s="12">
        <v>5</v>
      </c>
      <c r="B10" s="14" t="s">
        <v>45</v>
      </c>
      <c r="C10" s="12" t="s">
        <v>33</v>
      </c>
      <c r="D10" s="12">
        <v>2</v>
      </c>
      <c r="E10" s="12" t="s">
        <v>46</v>
      </c>
      <c r="F10" s="12" t="s">
        <v>47</v>
      </c>
      <c r="G10" s="2" t="s">
        <v>16</v>
      </c>
      <c r="H10" s="22">
        <v>182</v>
      </c>
      <c r="I10" s="2" t="s">
        <v>106</v>
      </c>
      <c r="J10" s="23"/>
      <c r="K10" s="2" t="s">
        <v>105</v>
      </c>
      <c r="L10" s="22">
        <v>120</v>
      </c>
      <c r="M10" s="22">
        <f>2.2+14.94</f>
        <v>17.14</v>
      </c>
    </row>
    <row r="11" spans="1:14" ht="78" x14ac:dyDescent="0.25">
      <c r="A11" s="12">
        <v>6</v>
      </c>
      <c r="B11" s="14" t="s">
        <v>11</v>
      </c>
      <c r="C11" s="12" t="s">
        <v>33</v>
      </c>
      <c r="D11" s="12">
        <v>7</v>
      </c>
      <c r="E11" s="12" t="s">
        <v>48</v>
      </c>
      <c r="F11" s="12" t="s">
        <v>49</v>
      </c>
      <c r="G11" s="2" t="s">
        <v>17</v>
      </c>
      <c r="H11" s="6">
        <v>660</v>
      </c>
      <c r="I11" s="4">
        <v>546.45000000000005</v>
      </c>
      <c r="J11" s="24"/>
      <c r="K11" s="4" t="s">
        <v>105</v>
      </c>
      <c r="L11" s="6">
        <v>594</v>
      </c>
      <c r="M11" s="6">
        <v>0</v>
      </c>
    </row>
    <row r="12" spans="1:14" ht="46.8" x14ac:dyDescent="0.25">
      <c r="A12" s="13">
        <v>7</v>
      </c>
      <c r="B12" s="15" t="s">
        <v>10</v>
      </c>
      <c r="C12" s="13" t="s">
        <v>42</v>
      </c>
      <c r="D12" s="13">
        <v>5</v>
      </c>
      <c r="E12" s="13" t="s">
        <v>37</v>
      </c>
      <c r="F12" s="13" t="s">
        <v>50</v>
      </c>
      <c r="G12" s="4" t="s">
        <v>17</v>
      </c>
      <c r="H12" s="6" t="s">
        <v>130</v>
      </c>
      <c r="I12" s="6" t="s">
        <v>129</v>
      </c>
      <c r="J12" s="24"/>
      <c r="K12" s="4" t="s">
        <v>105</v>
      </c>
      <c r="L12" s="6" t="s">
        <v>131</v>
      </c>
      <c r="M12" s="6" t="s">
        <v>128</v>
      </c>
    </row>
    <row r="13" spans="1:14" ht="46.8" x14ac:dyDescent="0.25">
      <c r="A13" s="12">
        <v>8</v>
      </c>
      <c r="B13" s="1" t="s">
        <v>10</v>
      </c>
      <c r="C13" s="16" t="s">
        <v>51</v>
      </c>
      <c r="D13" s="16">
        <v>2</v>
      </c>
      <c r="E13" s="16" t="s">
        <v>46</v>
      </c>
      <c r="F13" s="16" t="s">
        <v>47</v>
      </c>
      <c r="G13" s="2" t="s">
        <v>16</v>
      </c>
      <c r="H13" s="6">
        <v>100</v>
      </c>
      <c r="I13" s="4" t="s">
        <v>106</v>
      </c>
      <c r="J13" s="24"/>
      <c r="K13" s="4" t="s">
        <v>105</v>
      </c>
      <c r="L13" s="6">
        <v>131.19999999999999</v>
      </c>
      <c r="M13" s="6">
        <v>2</v>
      </c>
    </row>
    <row r="14" spans="1:14" ht="62.4" x14ac:dyDescent="0.25">
      <c r="A14" s="12">
        <v>9</v>
      </c>
      <c r="B14" s="10" t="s">
        <v>11</v>
      </c>
      <c r="C14" s="17" t="s">
        <v>51</v>
      </c>
      <c r="D14" s="17">
        <v>2</v>
      </c>
      <c r="E14" s="17" t="s">
        <v>46</v>
      </c>
      <c r="F14" s="18" t="s">
        <v>52</v>
      </c>
      <c r="G14" s="4" t="s">
        <v>16</v>
      </c>
      <c r="H14" s="6">
        <v>129</v>
      </c>
      <c r="I14" s="6" t="s">
        <v>106</v>
      </c>
      <c r="J14" s="24"/>
      <c r="K14" s="4" t="s">
        <v>105</v>
      </c>
      <c r="L14" s="6">
        <v>120</v>
      </c>
      <c r="M14" s="6">
        <f>2+11.2+4.24</f>
        <v>17.439999999999998</v>
      </c>
    </row>
    <row r="15" spans="1:14" ht="78" x14ac:dyDescent="0.25">
      <c r="A15" s="12">
        <v>10</v>
      </c>
      <c r="B15" s="14" t="s">
        <v>41</v>
      </c>
      <c r="C15" s="12" t="s">
        <v>51</v>
      </c>
      <c r="D15" s="12">
        <v>7</v>
      </c>
      <c r="E15" s="12" t="s">
        <v>53</v>
      </c>
      <c r="F15" s="12" t="s">
        <v>54</v>
      </c>
      <c r="G15" s="16" t="s">
        <v>17</v>
      </c>
      <c r="H15" s="25" t="s">
        <v>104</v>
      </c>
      <c r="I15" s="25" t="s">
        <v>104</v>
      </c>
      <c r="J15" s="26"/>
      <c r="K15" s="16" t="s">
        <v>105</v>
      </c>
      <c r="L15" s="25">
        <f>210*2</f>
        <v>420</v>
      </c>
      <c r="M15" s="25">
        <v>13.44</v>
      </c>
    </row>
    <row r="16" spans="1:14" ht="62.4" x14ac:dyDescent="0.25">
      <c r="A16" s="12">
        <v>11</v>
      </c>
      <c r="B16" s="10" t="s">
        <v>11</v>
      </c>
      <c r="C16" s="17" t="s">
        <v>51</v>
      </c>
      <c r="D16" s="17">
        <v>2</v>
      </c>
      <c r="E16" s="17" t="s">
        <v>46</v>
      </c>
      <c r="F16" s="18" t="s">
        <v>52</v>
      </c>
      <c r="G16" s="8" t="s">
        <v>16</v>
      </c>
      <c r="H16" s="27">
        <v>248</v>
      </c>
      <c r="I16" s="27" t="s">
        <v>106</v>
      </c>
      <c r="J16" s="28"/>
      <c r="K16" s="8" t="s">
        <v>105</v>
      </c>
      <c r="L16" s="27">
        <v>149.44999999999999</v>
      </c>
      <c r="M16" s="27">
        <v>2.2000000000000002</v>
      </c>
    </row>
    <row r="17" spans="1:13" ht="46.8" x14ac:dyDescent="0.25">
      <c r="A17" s="12">
        <v>12</v>
      </c>
      <c r="B17" s="15" t="s">
        <v>107</v>
      </c>
      <c r="C17" s="13" t="s">
        <v>51</v>
      </c>
      <c r="D17" s="13">
        <v>4</v>
      </c>
      <c r="E17" s="13" t="s">
        <v>55</v>
      </c>
      <c r="F17" s="13" t="s">
        <v>56</v>
      </c>
      <c r="G17" s="8" t="s">
        <v>17</v>
      </c>
      <c r="H17" s="27">
        <v>1344</v>
      </c>
      <c r="I17" s="27">
        <v>896.68</v>
      </c>
      <c r="J17" s="28"/>
      <c r="K17" s="8" t="s">
        <v>105</v>
      </c>
      <c r="L17" s="27">
        <f>387*2</f>
        <v>774</v>
      </c>
      <c r="M17" s="27">
        <v>0</v>
      </c>
    </row>
    <row r="18" spans="1:13" ht="31.2" x14ac:dyDescent="0.25">
      <c r="A18" s="12">
        <v>13</v>
      </c>
      <c r="B18" s="15" t="s">
        <v>108</v>
      </c>
      <c r="C18" s="13" t="s">
        <v>57</v>
      </c>
      <c r="D18" s="13">
        <v>6</v>
      </c>
      <c r="E18" s="13" t="s">
        <v>58</v>
      </c>
      <c r="F18" s="13" t="s">
        <v>132</v>
      </c>
      <c r="G18" s="8" t="s">
        <v>17</v>
      </c>
      <c r="H18" s="27">
        <v>1249</v>
      </c>
      <c r="I18" s="27">
        <v>801.3</v>
      </c>
      <c r="J18" s="28"/>
      <c r="K18" s="4" t="s">
        <v>105</v>
      </c>
      <c r="L18" s="27">
        <f>376.75*2</f>
        <v>753.5</v>
      </c>
      <c r="M18" s="27">
        <v>0</v>
      </c>
    </row>
    <row r="19" spans="1:13" ht="46.8" x14ac:dyDescent="0.25">
      <c r="A19" s="12">
        <v>14</v>
      </c>
      <c r="B19" s="7" t="s">
        <v>120</v>
      </c>
      <c r="C19" s="8" t="s">
        <v>33</v>
      </c>
      <c r="D19" s="8">
        <v>7</v>
      </c>
      <c r="E19" s="8" t="s">
        <v>59</v>
      </c>
      <c r="F19" s="8" t="s">
        <v>60</v>
      </c>
      <c r="G19" s="8" t="s">
        <v>22</v>
      </c>
      <c r="H19" s="27">
        <f>660+110</f>
        <v>770</v>
      </c>
      <c r="I19" s="27">
        <v>1301.6400000000001</v>
      </c>
      <c r="J19" s="29"/>
      <c r="K19" s="8" t="s">
        <v>105</v>
      </c>
      <c r="L19" s="27">
        <f>210*2</f>
        <v>420</v>
      </c>
      <c r="M19" s="27">
        <v>14</v>
      </c>
    </row>
    <row r="20" spans="1:13" ht="124.8" x14ac:dyDescent="0.25">
      <c r="A20" s="12">
        <v>16</v>
      </c>
      <c r="B20" s="9" t="s">
        <v>61</v>
      </c>
      <c r="C20" s="4" t="s">
        <v>33</v>
      </c>
      <c r="D20" s="4">
        <v>1</v>
      </c>
      <c r="E20" s="2" t="s">
        <v>21</v>
      </c>
      <c r="F20" s="2" t="s">
        <v>62</v>
      </c>
      <c r="G20" s="4" t="s">
        <v>16</v>
      </c>
      <c r="H20" s="6">
        <v>0</v>
      </c>
      <c r="I20" s="6">
        <v>0</v>
      </c>
      <c r="J20" s="24"/>
      <c r="K20" s="4" t="s">
        <v>109</v>
      </c>
      <c r="L20" s="6">
        <f>30*4</f>
        <v>120</v>
      </c>
      <c r="M20" s="6">
        <v>3.72</v>
      </c>
    </row>
    <row r="21" spans="1:13" ht="46.8" x14ac:dyDescent="0.25">
      <c r="A21" s="12">
        <v>17</v>
      </c>
      <c r="B21" s="9" t="s">
        <v>63</v>
      </c>
      <c r="C21" s="4" t="s">
        <v>33</v>
      </c>
      <c r="D21" s="4">
        <v>2</v>
      </c>
      <c r="E21" s="2" t="s">
        <v>64</v>
      </c>
      <c r="F21" s="2" t="s">
        <v>133</v>
      </c>
      <c r="G21" s="4" t="s">
        <v>16</v>
      </c>
      <c r="H21" s="6">
        <v>0</v>
      </c>
      <c r="I21" s="6">
        <v>0</v>
      </c>
      <c r="J21" s="24"/>
      <c r="K21" s="4" t="s">
        <v>109</v>
      </c>
      <c r="L21" s="6">
        <f>69+69+39</f>
        <v>177</v>
      </c>
      <c r="M21" s="6">
        <v>5.58</v>
      </c>
    </row>
    <row r="22" spans="1:13" ht="31.2" x14ac:dyDescent="0.25">
      <c r="A22" s="12">
        <v>18</v>
      </c>
      <c r="B22" s="9" t="s">
        <v>65</v>
      </c>
      <c r="C22" s="4" t="s">
        <v>33</v>
      </c>
      <c r="D22" s="4">
        <v>13</v>
      </c>
      <c r="E22" s="4" t="s">
        <v>66</v>
      </c>
      <c r="F22" s="4" t="s">
        <v>110</v>
      </c>
      <c r="G22" s="4" t="s">
        <v>16</v>
      </c>
      <c r="H22" s="6">
        <f>116+138</f>
        <v>254</v>
      </c>
      <c r="I22" s="2" t="s">
        <v>104</v>
      </c>
      <c r="J22" s="24"/>
      <c r="K22" s="4" t="s">
        <v>105</v>
      </c>
      <c r="L22" s="6">
        <f>700*2</f>
        <v>1400</v>
      </c>
      <c r="M22" s="6">
        <v>30.8</v>
      </c>
    </row>
    <row r="23" spans="1:13" s="34" customFormat="1" ht="93.6" x14ac:dyDescent="0.25">
      <c r="A23" s="13">
        <v>20</v>
      </c>
      <c r="B23" s="9" t="s">
        <v>121</v>
      </c>
      <c r="C23" s="4" t="s">
        <v>33</v>
      </c>
      <c r="D23" s="4">
        <v>4</v>
      </c>
      <c r="E23" s="4" t="s">
        <v>20</v>
      </c>
      <c r="F23" s="4" t="s">
        <v>111</v>
      </c>
      <c r="G23" s="4" t="s">
        <v>22</v>
      </c>
      <c r="H23" s="37" t="s">
        <v>127</v>
      </c>
      <c r="I23" s="37" t="s">
        <v>127</v>
      </c>
      <c r="J23" s="39"/>
      <c r="K23" s="37" t="s">
        <v>127</v>
      </c>
      <c r="L23" s="37" t="s">
        <v>127</v>
      </c>
      <c r="M23" s="37" t="s">
        <v>109</v>
      </c>
    </row>
    <row r="24" spans="1:13" ht="31.2" x14ac:dyDescent="0.25">
      <c r="A24" s="12">
        <v>23</v>
      </c>
      <c r="B24" s="7" t="s">
        <v>68</v>
      </c>
      <c r="C24" s="8" t="s">
        <v>42</v>
      </c>
      <c r="D24" s="8">
        <v>4</v>
      </c>
      <c r="E24" s="8" t="s">
        <v>69</v>
      </c>
      <c r="F24" s="8" t="s">
        <v>70</v>
      </c>
      <c r="G24" s="8" t="s">
        <v>22</v>
      </c>
      <c r="H24" s="27">
        <v>1120</v>
      </c>
      <c r="I24" s="27">
        <v>723.94</v>
      </c>
      <c r="J24" s="28"/>
      <c r="K24" s="8" t="s">
        <v>105</v>
      </c>
      <c r="L24" s="27">
        <f>240+240</f>
        <v>480</v>
      </c>
      <c r="M24" s="27">
        <f>19.86+8</f>
        <v>27.86</v>
      </c>
    </row>
    <row r="25" spans="1:13" ht="46.8" x14ac:dyDescent="0.25">
      <c r="A25" s="12">
        <v>24</v>
      </c>
      <c r="B25" s="7" t="s">
        <v>71</v>
      </c>
      <c r="C25" s="8" t="s">
        <v>42</v>
      </c>
      <c r="D25" s="8">
        <v>2</v>
      </c>
      <c r="E25" s="8" t="s">
        <v>72</v>
      </c>
      <c r="F25" s="8" t="s">
        <v>73</v>
      </c>
      <c r="G25" s="8" t="s">
        <v>16</v>
      </c>
      <c r="H25" s="8" t="s">
        <v>104</v>
      </c>
      <c r="I25" s="27">
        <v>923.76</v>
      </c>
      <c r="J25" s="28"/>
      <c r="K25" s="8" t="s">
        <v>105</v>
      </c>
      <c r="L25" s="27">
        <f>110*3</f>
        <v>330</v>
      </c>
      <c r="M25" s="27">
        <v>6</v>
      </c>
    </row>
    <row r="26" spans="1:13" ht="78" x14ac:dyDescent="0.25">
      <c r="A26" s="12">
        <v>25</v>
      </c>
      <c r="B26" s="7" t="s">
        <v>74</v>
      </c>
      <c r="C26" s="8" t="s">
        <v>42</v>
      </c>
      <c r="D26" s="8">
        <v>4</v>
      </c>
      <c r="E26" s="8" t="s">
        <v>72</v>
      </c>
      <c r="F26" s="8" t="s">
        <v>112</v>
      </c>
      <c r="G26" s="8" t="s">
        <v>16</v>
      </c>
      <c r="H26" s="8" t="s">
        <v>104</v>
      </c>
      <c r="I26" s="8" t="s">
        <v>104</v>
      </c>
      <c r="J26" s="28"/>
      <c r="K26" s="8" t="s">
        <v>105</v>
      </c>
      <c r="L26" s="27">
        <f>275*3</f>
        <v>825</v>
      </c>
      <c r="M26" s="27">
        <v>15</v>
      </c>
    </row>
    <row r="27" spans="1:13" ht="15.6" x14ac:dyDescent="0.25">
      <c r="A27" s="12">
        <v>26</v>
      </c>
      <c r="B27" s="10" t="s">
        <v>122</v>
      </c>
      <c r="C27" s="8" t="s">
        <v>42</v>
      </c>
      <c r="D27" s="8">
        <v>2</v>
      </c>
      <c r="E27" s="8" t="s">
        <v>19</v>
      </c>
      <c r="F27" s="8" t="s">
        <v>75</v>
      </c>
      <c r="G27" s="8" t="s">
        <v>16</v>
      </c>
      <c r="H27" s="27">
        <v>424</v>
      </c>
      <c r="I27" s="27">
        <v>295.39999999999998</v>
      </c>
      <c r="J27" s="29"/>
      <c r="K27" s="8" t="s">
        <v>105</v>
      </c>
      <c r="L27" s="27">
        <v>175</v>
      </c>
      <c r="M27" s="27">
        <f>5.75+12.98+10.05+4.64</f>
        <v>33.42</v>
      </c>
    </row>
    <row r="28" spans="1:13" ht="31.2" x14ac:dyDescent="0.25">
      <c r="A28" s="12">
        <v>27</v>
      </c>
      <c r="B28" s="10" t="s">
        <v>76</v>
      </c>
      <c r="C28" s="8" t="s">
        <v>42</v>
      </c>
      <c r="D28" s="8">
        <v>2</v>
      </c>
      <c r="E28" s="8" t="s">
        <v>77</v>
      </c>
      <c r="F28" s="8" t="s">
        <v>78</v>
      </c>
      <c r="G28" s="8" t="s">
        <v>16</v>
      </c>
      <c r="H28" s="27">
        <v>216.69</v>
      </c>
      <c r="I28" s="27">
        <v>0</v>
      </c>
      <c r="J28" s="28"/>
      <c r="K28" s="8" t="s">
        <v>109</v>
      </c>
      <c r="L28" s="27">
        <f>70*2</f>
        <v>140</v>
      </c>
      <c r="M28" s="27">
        <v>4</v>
      </c>
    </row>
    <row r="29" spans="1:13" ht="109.2" x14ac:dyDescent="0.25">
      <c r="A29" s="12">
        <v>28</v>
      </c>
      <c r="B29" s="7" t="s">
        <v>123</v>
      </c>
      <c r="C29" s="8" t="s">
        <v>42</v>
      </c>
      <c r="D29" s="8">
        <v>10</v>
      </c>
      <c r="E29" s="8" t="s">
        <v>79</v>
      </c>
      <c r="F29" s="8" t="s">
        <v>113</v>
      </c>
      <c r="G29" s="8" t="s">
        <v>16</v>
      </c>
      <c r="H29" s="27">
        <v>0</v>
      </c>
      <c r="I29" s="27">
        <v>0</v>
      </c>
      <c r="J29" s="29"/>
      <c r="K29" s="8" t="s">
        <v>105</v>
      </c>
      <c r="L29" s="27">
        <f>384*5</f>
        <v>1920</v>
      </c>
      <c r="M29" s="27">
        <v>54.75</v>
      </c>
    </row>
    <row r="30" spans="1:13" ht="31.2" x14ac:dyDescent="0.25">
      <c r="A30" s="12">
        <v>29</v>
      </c>
      <c r="B30" s="7" t="s">
        <v>80</v>
      </c>
      <c r="C30" s="8" t="s">
        <v>42</v>
      </c>
      <c r="D30" s="8">
        <v>2</v>
      </c>
      <c r="E30" s="8" t="s">
        <v>18</v>
      </c>
      <c r="F30" s="8" t="s">
        <v>114</v>
      </c>
      <c r="G30" s="8" t="s">
        <v>16</v>
      </c>
      <c r="H30" s="27">
        <v>0</v>
      </c>
      <c r="I30" s="27">
        <v>0</v>
      </c>
      <c r="J30" s="27"/>
      <c r="K30" s="4" t="s">
        <v>109</v>
      </c>
      <c r="L30" s="27">
        <f>120*2</f>
        <v>240</v>
      </c>
      <c r="M30" s="27">
        <f>4.2+50</f>
        <v>54.2</v>
      </c>
    </row>
    <row r="31" spans="1:13" ht="31.2" x14ac:dyDescent="0.25">
      <c r="A31" s="12">
        <v>30</v>
      </c>
      <c r="B31" s="7" t="s">
        <v>81</v>
      </c>
      <c r="C31" s="8" t="s">
        <v>51</v>
      </c>
      <c r="D31" s="8">
        <v>5</v>
      </c>
      <c r="E31" s="8" t="s">
        <v>82</v>
      </c>
      <c r="F31" s="8" t="s">
        <v>115</v>
      </c>
      <c r="G31" s="17" t="s">
        <v>16</v>
      </c>
      <c r="H31" s="27">
        <v>520</v>
      </c>
      <c r="I31" s="27">
        <v>1531.84</v>
      </c>
      <c r="J31" s="31"/>
      <c r="K31" s="27" t="s">
        <v>105</v>
      </c>
      <c r="L31" s="27">
        <f>276*2</f>
        <v>552</v>
      </c>
      <c r="M31" s="27">
        <v>12</v>
      </c>
    </row>
    <row r="32" spans="1:13" ht="46.8" x14ac:dyDescent="0.25">
      <c r="A32" s="12">
        <v>32</v>
      </c>
      <c r="B32" s="9" t="s">
        <v>83</v>
      </c>
      <c r="C32" s="2" t="s">
        <v>51</v>
      </c>
      <c r="D32" s="2">
        <v>3</v>
      </c>
      <c r="E32" s="2" t="s">
        <v>84</v>
      </c>
      <c r="F32" s="2" t="s">
        <v>85</v>
      </c>
      <c r="G32" s="2" t="s">
        <v>16</v>
      </c>
      <c r="H32" s="22" t="s">
        <v>104</v>
      </c>
      <c r="I32" s="2" t="s">
        <v>104</v>
      </c>
      <c r="J32" s="30"/>
      <c r="K32" s="2" t="s">
        <v>105</v>
      </c>
      <c r="L32" s="22" t="s">
        <v>104</v>
      </c>
      <c r="M32" s="22" t="s">
        <v>104</v>
      </c>
    </row>
    <row r="33" spans="1:13" ht="78" x14ac:dyDescent="0.25">
      <c r="A33" s="12">
        <v>33</v>
      </c>
      <c r="B33" s="9" t="s">
        <v>86</v>
      </c>
      <c r="C33" s="2" t="s">
        <v>51</v>
      </c>
      <c r="D33" s="2">
        <v>5</v>
      </c>
      <c r="E33" s="2" t="s">
        <v>87</v>
      </c>
      <c r="F33" s="2" t="s">
        <v>88</v>
      </c>
      <c r="G33" s="2" t="s">
        <v>16</v>
      </c>
      <c r="H33" s="22" t="s">
        <v>104</v>
      </c>
      <c r="I33" s="2" t="s">
        <v>104</v>
      </c>
      <c r="J33" s="30"/>
      <c r="K33" s="2" t="s">
        <v>105</v>
      </c>
      <c r="L33" s="22">
        <f>360*2</f>
        <v>720</v>
      </c>
      <c r="M33" s="22">
        <v>12</v>
      </c>
    </row>
    <row r="34" spans="1:13" ht="46.8" x14ac:dyDescent="0.25">
      <c r="A34" s="12">
        <v>35</v>
      </c>
      <c r="B34" s="9" t="s">
        <v>89</v>
      </c>
      <c r="C34" s="2" t="s">
        <v>51</v>
      </c>
      <c r="D34" s="2">
        <v>6</v>
      </c>
      <c r="E34" s="2" t="s">
        <v>90</v>
      </c>
      <c r="F34" s="2" t="s">
        <v>91</v>
      </c>
      <c r="G34" s="2" t="s">
        <v>16</v>
      </c>
      <c r="H34" s="22">
        <f>153.34+173.21+92.47</f>
        <v>419.02</v>
      </c>
      <c r="I34" s="22">
        <v>0</v>
      </c>
      <c r="J34" s="30"/>
      <c r="K34" s="2" t="s">
        <v>109</v>
      </c>
      <c r="L34" s="22">
        <f>171.5*3</f>
        <v>514.5</v>
      </c>
      <c r="M34" s="22">
        <v>21</v>
      </c>
    </row>
    <row r="35" spans="1:13" ht="46.8" x14ac:dyDescent="0.3">
      <c r="A35" s="12">
        <v>36</v>
      </c>
      <c r="B35" s="5" t="s">
        <v>92</v>
      </c>
      <c r="C35" s="2" t="s">
        <v>51</v>
      </c>
      <c r="D35" s="2">
        <v>2</v>
      </c>
      <c r="E35" s="2" t="s">
        <v>93</v>
      </c>
      <c r="F35" s="2" t="s">
        <v>94</v>
      </c>
      <c r="G35" s="2" t="s">
        <v>16</v>
      </c>
      <c r="H35" s="22" t="s">
        <v>104</v>
      </c>
      <c r="I35" s="2">
        <v>900.52</v>
      </c>
      <c r="J35" s="32"/>
      <c r="K35" s="4" t="s">
        <v>105</v>
      </c>
      <c r="L35" s="6">
        <f>100*2</f>
        <v>200</v>
      </c>
      <c r="M35" s="6">
        <v>4</v>
      </c>
    </row>
    <row r="36" spans="1:13" ht="46.8" x14ac:dyDescent="0.25">
      <c r="A36" s="12">
        <v>38</v>
      </c>
      <c r="B36" s="5" t="s">
        <v>92</v>
      </c>
      <c r="C36" s="4" t="s">
        <v>51</v>
      </c>
      <c r="D36" s="2">
        <v>2</v>
      </c>
      <c r="E36" s="4" t="s">
        <v>95</v>
      </c>
      <c r="F36" s="2" t="s">
        <v>96</v>
      </c>
      <c r="G36" s="2" t="s">
        <v>16</v>
      </c>
      <c r="H36" s="22" t="s">
        <v>104</v>
      </c>
      <c r="I36" s="22">
        <v>0</v>
      </c>
      <c r="J36" s="23"/>
      <c r="K36" s="2" t="s">
        <v>109</v>
      </c>
      <c r="L36" s="22">
        <f>60*2</f>
        <v>120</v>
      </c>
      <c r="M36" s="22">
        <v>2</v>
      </c>
    </row>
    <row r="37" spans="1:13" ht="62.4" x14ac:dyDescent="0.25">
      <c r="A37" s="12">
        <v>41</v>
      </c>
      <c r="B37" s="1" t="s">
        <v>97</v>
      </c>
      <c r="C37" s="16" t="s">
        <v>51</v>
      </c>
      <c r="D37" s="16">
        <v>4</v>
      </c>
      <c r="E37" s="16" t="s">
        <v>67</v>
      </c>
      <c r="F37" s="16" t="s">
        <v>116</v>
      </c>
      <c r="G37" s="16" t="s">
        <v>16</v>
      </c>
      <c r="H37" s="25">
        <v>603</v>
      </c>
      <c r="I37" s="25">
        <v>444.65</v>
      </c>
      <c r="J37" s="33"/>
      <c r="K37" s="16" t="s">
        <v>105</v>
      </c>
      <c r="L37" s="25">
        <v>240</v>
      </c>
      <c r="M37" s="25">
        <f>4.4+18.6</f>
        <v>23</v>
      </c>
    </row>
    <row r="38" spans="1:13" ht="31.2" x14ac:dyDescent="0.25">
      <c r="A38" s="12">
        <v>42</v>
      </c>
      <c r="B38" s="1" t="s">
        <v>98</v>
      </c>
      <c r="C38" s="16" t="s">
        <v>51</v>
      </c>
      <c r="D38" s="16">
        <v>6</v>
      </c>
      <c r="E38" s="16" t="s">
        <v>99</v>
      </c>
      <c r="F38" s="16" t="s">
        <v>118</v>
      </c>
      <c r="G38" s="16" t="s">
        <v>16</v>
      </c>
      <c r="H38" s="22" t="s">
        <v>104</v>
      </c>
      <c r="I38" s="22" t="s">
        <v>104</v>
      </c>
      <c r="J38" s="26"/>
      <c r="K38" s="16" t="s">
        <v>105</v>
      </c>
      <c r="L38" s="25">
        <v>210</v>
      </c>
      <c r="M38" s="25">
        <v>0</v>
      </c>
    </row>
    <row r="39" spans="1:13" s="34" customFormat="1" ht="124.8" x14ac:dyDescent="0.25">
      <c r="A39" s="13">
        <v>43</v>
      </c>
      <c r="B39" s="15" t="s">
        <v>124</v>
      </c>
      <c r="C39" s="13" t="s">
        <v>51</v>
      </c>
      <c r="D39" s="13">
        <v>4</v>
      </c>
      <c r="E39" s="13" t="s">
        <v>100</v>
      </c>
      <c r="F39" s="13" t="s">
        <v>111</v>
      </c>
      <c r="G39" s="13" t="s">
        <v>22</v>
      </c>
      <c r="H39" s="37" t="s">
        <v>127</v>
      </c>
      <c r="I39" s="37" t="s">
        <v>127</v>
      </c>
      <c r="J39" s="38"/>
      <c r="K39" s="37" t="s">
        <v>127</v>
      </c>
      <c r="L39" s="37" t="s">
        <v>127</v>
      </c>
      <c r="M39" s="37" t="s">
        <v>109</v>
      </c>
    </row>
    <row r="40" spans="1:13" ht="31.2" x14ac:dyDescent="0.25">
      <c r="A40" s="12">
        <v>44</v>
      </c>
      <c r="B40" s="1" t="s">
        <v>101</v>
      </c>
      <c r="C40" s="16" t="s">
        <v>51</v>
      </c>
      <c r="D40" s="16">
        <v>2</v>
      </c>
      <c r="E40" s="16" t="s">
        <v>102</v>
      </c>
      <c r="F40" s="16" t="s">
        <v>119</v>
      </c>
      <c r="G40" s="16" t="s">
        <v>16</v>
      </c>
      <c r="H40" s="22" t="s">
        <v>104</v>
      </c>
      <c r="I40" s="25">
        <v>0</v>
      </c>
      <c r="J40" s="26"/>
      <c r="K40" s="41" t="s">
        <v>109</v>
      </c>
      <c r="L40" s="25">
        <v>69</v>
      </c>
      <c r="M40" s="25">
        <v>3</v>
      </c>
    </row>
    <row r="41" spans="1:13" ht="31.2" x14ac:dyDescent="0.25">
      <c r="A41" s="12">
        <v>46</v>
      </c>
      <c r="B41" s="1" t="s">
        <v>103</v>
      </c>
      <c r="C41" s="16" t="s">
        <v>51</v>
      </c>
      <c r="D41" s="16">
        <v>2</v>
      </c>
      <c r="E41" s="16" t="s">
        <v>18</v>
      </c>
      <c r="F41" s="16" t="s">
        <v>117</v>
      </c>
      <c r="G41" s="16" t="s">
        <v>16</v>
      </c>
      <c r="H41" s="22" t="s">
        <v>104</v>
      </c>
      <c r="I41" s="25">
        <v>64</v>
      </c>
      <c r="J41" s="33"/>
      <c r="K41" s="16" t="s">
        <v>109</v>
      </c>
      <c r="L41" s="25">
        <f>92*2</f>
        <v>184</v>
      </c>
      <c r="M41" s="25">
        <v>3</v>
      </c>
    </row>
    <row r="42" spans="1:13" x14ac:dyDescent="0.25">
      <c r="A42" s="40" t="s">
        <v>24</v>
      </c>
    </row>
    <row r="43" spans="1:13" x14ac:dyDescent="0.25">
      <c r="A43" s="40" t="s">
        <v>25</v>
      </c>
    </row>
    <row r="44" spans="1:13" x14ac:dyDescent="0.25">
      <c r="A44" s="40" t="s">
        <v>125</v>
      </c>
    </row>
    <row r="45" spans="1:13" x14ac:dyDescent="0.25">
      <c r="A45" s="42" t="s">
        <v>126</v>
      </c>
    </row>
    <row r="47" spans="1:13" ht="41.4" x14ac:dyDescent="0.25">
      <c r="A47" s="19" t="s">
        <v>26</v>
      </c>
    </row>
    <row r="48" spans="1:13" x14ac:dyDescent="0.25">
      <c r="A48" s="19" t="s">
        <v>16</v>
      </c>
      <c r="B48" s="42" t="s">
        <v>27</v>
      </c>
      <c r="C48" s="35"/>
    </row>
    <row r="49" spans="1:3" x14ac:dyDescent="0.25">
      <c r="A49" s="19" t="s">
        <v>22</v>
      </c>
      <c r="B49" s="42" t="s">
        <v>28</v>
      </c>
      <c r="C49" s="35"/>
    </row>
    <row r="50" spans="1:3" x14ac:dyDescent="0.25">
      <c r="A50" s="19" t="s">
        <v>17</v>
      </c>
      <c r="B50" s="42" t="s">
        <v>29</v>
      </c>
      <c r="C50" s="35"/>
    </row>
    <row r="51" spans="1:3" x14ac:dyDescent="0.25">
      <c r="A51" s="43" t="s">
        <v>23</v>
      </c>
      <c r="B51" s="44" t="s">
        <v>30</v>
      </c>
      <c r="C51" s="36"/>
    </row>
  </sheetData>
  <autoFilter ref="A5:M45" xr:uid="{00000000-0009-0000-0000-000000000000}"/>
  <mergeCells count="13">
    <mergeCell ref="A2:M2"/>
    <mergeCell ref="G4:G5"/>
    <mergeCell ref="M4:M5"/>
    <mergeCell ref="L4:L5"/>
    <mergeCell ref="J4:K4"/>
    <mergeCell ref="I4:I5"/>
    <mergeCell ref="H4:H5"/>
    <mergeCell ref="F4:F5"/>
    <mergeCell ref="E4:E5"/>
    <mergeCell ref="A4:A5"/>
    <mergeCell ref="B4:B5"/>
    <mergeCell ref="C4:C5"/>
    <mergeCell ref="D4:D5"/>
  </mergeCells>
  <pageMargins left="0.17" right="0.15748031496062992" top="0.27559055118110237" bottom="0.31496062992125984" header="0.15748031496062992" footer="0.15748031496062992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LR IEM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Siltumēna</dc:creator>
  <cp:lastModifiedBy>Nadežda Tatarenko</cp:lastModifiedBy>
  <cp:lastPrinted>2025-07-15T03:59:39Z</cp:lastPrinted>
  <dcterms:created xsi:type="dcterms:W3CDTF">2025-04-11T06:03:48Z</dcterms:created>
  <dcterms:modified xsi:type="dcterms:W3CDTF">2025-10-31T05:07:07Z</dcterms:modified>
</cp:coreProperties>
</file>